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16" windowHeight="8580" activeTab="1"/>
  </bookViews>
  <sheets>
    <sheet name="ZEITPLAN" sheetId="1" r:id="rId1"/>
    <sheet name="Damen30_40" sheetId="2" r:id="rId2"/>
    <sheet name="Damen 50" sheetId="3" r:id="rId3"/>
    <sheet name="Herren 30+40" sheetId="4" r:id="rId4"/>
    <sheet name="Herren 50" sheetId="5" r:id="rId5"/>
    <sheet name="Mixed" sheetId="6" r:id="rId6"/>
  </sheets>
  <definedNames>
    <definedName name="_xlnm.Print_Area" localSheetId="1">'Damen30_40'!$A$2:$S$44</definedName>
  </definedNames>
  <calcPr fullCalcOnLoad="1"/>
</workbook>
</file>

<file path=xl/comments2.xml><?xml version="1.0" encoding="utf-8"?>
<comments xmlns="http://schemas.openxmlformats.org/spreadsheetml/2006/main">
  <authors>
    <author>Kai Feuerstake</author>
  </authors>
  <commentList>
    <comment ref="U4" authorId="0">
      <text>
        <r>
          <rPr>
            <b/>
            <sz val="8"/>
            <rFont val="Tahoma"/>
            <family val="2"/>
          </rPr>
          <t>Kai Feuerstake:</t>
        </r>
        <r>
          <rPr>
            <sz val="8"/>
            <rFont val="Tahoma"/>
            <family val="2"/>
          </rPr>
          <t xml:space="preserve">
keine Spalten ab hier löschen!!!</t>
        </r>
      </text>
    </comment>
  </commentList>
</comments>
</file>

<file path=xl/comments3.xml><?xml version="1.0" encoding="utf-8"?>
<comments xmlns="http://schemas.openxmlformats.org/spreadsheetml/2006/main">
  <authors>
    <author>Kai Feuerstake</author>
  </authors>
  <commentList>
    <comment ref="Q4" authorId="0">
      <text>
        <r>
          <rPr>
            <b/>
            <sz val="8"/>
            <rFont val="Tahoma"/>
            <family val="2"/>
          </rPr>
          <t>Kai Feuerstake:</t>
        </r>
        <r>
          <rPr>
            <sz val="8"/>
            <rFont val="Tahoma"/>
            <family val="2"/>
          </rPr>
          <t xml:space="preserve">
keine Spalten ab hier löschen!!!</t>
        </r>
      </text>
    </comment>
  </commentList>
</comments>
</file>

<file path=xl/comments4.xml><?xml version="1.0" encoding="utf-8"?>
<comments xmlns="http://schemas.openxmlformats.org/spreadsheetml/2006/main">
  <authors>
    <author>Kai Feuerstake</author>
  </authors>
  <commentList>
    <comment ref="Q4" authorId="0">
      <text>
        <r>
          <rPr>
            <b/>
            <sz val="8"/>
            <rFont val="Tahoma"/>
            <family val="2"/>
          </rPr>
          <t>Kai Feuerstake:</t>
        </r>
        <r>
          <rPr>
            <sz val="8"/>
            <rFont val="Tahoma"/>
            <family val="2"/>
          </rPr>
          <t xml:space="preserve">
keine Spalten ab hier löschen!!!</t>
        </r>
      </text>
    </comment>
  </commentList>
</comments>
</file>

<file path=xl/comments5.xml><?xml version="1.0" encoding="utf-8"?>
<comments xmlns="http://schemas.openxmlformats.org/spreadsheetml/2006/main">
  <authors>
    <author>Kai Feuerstake</author>
  </authors>
  <commentList>
    <comment ref="V4" authorId="0">
      <text>
        <r>
          <rPr>
            <b/>
            <sz val="8"/>
            <rFont val="Tahoma"/>
            <family val="2"/>
          </rPr>
          <t>Kai Feuerstake:</t>
        </r>
        <r>
          <rPr>
            <sz val="8"/>
            <rFont val="Tahoma"/>
            <family val="2"/>
          </rPr>
          <t xml:space="preserve">
keine Spalten ab hier löschen!!!</t>
        </r>
      </text>
    </comment>
  </commentList>
</comments>
</file>

<file path=xl/comments6.xml><?xml version="1.0" encoding="utf-8"?>
<comments xmlns="http://schemas.openxmlformats.org/spreadsheetml/2006/main">
  <authors>
    <author>Kai Feuerstake</author>
  </authors>
  <commentList>
    <comment ref="Z4" authorId="0">
      <text>
        <r>
          <rPr>
            <b/>
            <sz val="8"/>
            <rFont val="Tahoma"/>
            <family val="2"/>
          </rPr>
          <t>Kai Feuerstake:</t>
        </r>
        <r>
          <rPr>
            <sz val="8"/>
            <rFont val="Tahoma"/>
            <family val="2"/>
          </rPr>
          <t xml:space="preserve">
keine Spalten ab hier löschen!!!</t>
        </r>
      </text>
    </comment>
  </commentList>
</comments>
</file>

<file path=xl/sharedStrings.xml><?xml version="1.0" encoding="utf-8"?>
<sst xmlns="http://schemas.openxmlformats.org/spreadsheetml/2006/main" count="693" uniqueCount="184">
  <si>
    <t>Halbfinale</t>
  </si>
  <si>
    <t>Finale</t>
  </si>
  <si>
    <t>Kürzel</t>
  </si>
  <si>
    <t>Platz</t>
  </si>
  <si>
    <t>Sieger:</t>
  </si>
  <si>
    <t>1. Runde</t>
  </si>
  <si>
    <t>2. Runde</t>
  </si>
  <si>
    <t>Berechnung</t>
  </si>
  <si>
    <t>Satz 1</t>
  </si>
  <si>
    <t>Satz 2</t>
  </si>
  <si>
    <t>Satz 3</t>
  </si>
  <si>
    <t>Summe</t>
  </si>
  <si>
    <t>Völkel, Heussner-Strauss</t>
  </si>
  <si>
    <t>D30_40</t>
  </si>
  <si>
    <t>Illner, Vogel</t>
  </si>
  <si>
    <t>Weiß, Meyer</t>
  </si>
  <si>
    <t>Flohr-Jansen</t>
  </si>
  <si>
    <t>Ziebart, Manske</t>
  </si>
  <si>
    <t>Fehse, Pröve</t>
  </si>
  <si>
    <t>Kolmer, Thies</t>
  </si>
  <si>
    <t>Gründemann, Schulze</t>
  </si>
  <si>
    <t>Schreiber, Schrickel</t>
  </si>
  <si>
    <t>Kruse, Schwarz</t>
  </si>
  <si>
    <t>Friederichs, Lorenz</t>
  </si>
  <si>
    <t>Gödecke, Brandt</t>
  </si>
  <si>
    <t>Freilos</t>
  </si>
  <si>
    <t>Donnerstag, 16:30h</t>
  </si>
  <si>
    <t>Freitag, 18:00h</t>
  </si>
  <si>
    <t>Freitag, 15:00h</t>
  </si>
  <si>
    <t>Freitag, 19:30h</t>
  </si>
  <si>
    <t>Samstag, 16:30h</t>
  </si>
  <si>
    <t>Donnerstag, 19:30h</t>
  </si>
  <si>
    <t>Datum, Uhrzeit</t>
  </si>
  <si>
    <t>Bärthel, Marschall</t>
  </si>
  <si>
    <t>-</t>
  </si>
  <si>
    <t>Freitag, 16:30h</t>
  </si>
  <si>
    <t>Dienstag, 19:30h</t>
  </si>
  <si>
    <t>Schintag, Niebuhr</t>
  </si>
  <si>
    <t>Leicht, Blume</t>
  </si>
  <si>
    <t>Dienstag, 16:30h</t>
  </si>
  <si>
    <t>Pietzsch, Liedtke</t>
  </si>
  <si>
    <t>Lüdde-Henneike, Lehne</t>
  </si>
  <si>
    <t>Hildmann, Rotermund</t>
  </si>
  <si>
    <t>H30_40</t>
  </si>
  <si>
    <t>Börner, Wolhlgemuth</t>
  </si>
  <si>
    <t>Börner, Wohlgemuth</t>
  </si>
  <si>
    <t>Cermota, Reinecke</t>
  </si>
  <si>
    <t>Meyer, Klingner</t>
  </si>
  <si>
    <t>Montag, 18:00 h</t>
  </si>
  <si>
    <t>Friederichs, Seil</t>
  </si>
  <si>
    <t>Jacobi, Eichholz</t>
  </si>
  <si>
    <t>Christophersen, Pawlitzki</t>
  </si>
  <si>
    <t>Dioanca, Höffeler</t>
  </si>
  <si>
    <t>H50</t>
  </si>
  <si>
    <t>Beulshausen, Brandt</t>
  </si>
  <si>
    <t>Donnerstag, 18:00h</t>
  </si>
  <si>
    <t>Mittwoch, 19:30h</t>
  </si>
  <si>
    <t>Siegmund, Kotulla</t>
  </si>
  <si>
    <t>Hildmann, Esser</t>
  </si>
  <si>
    <t>Mittwoch, 16:30h</t>
  </si>
  <si>
    <t>Gödecke, Henneike</t>
  </si>
  <si>
    <t>Ress, Kirmes</t>
  </si>
  <si>
    <t>Marz, Pfeiffer</t>
  </si>
  <si>
    <t>Mollenhauer, Schulz</t>
  </si>
  <si>
    <t>Samstag, 15:00h</t>
  </si>
  <si>
    <t>Mittwoch, 18:00h</t>
  </si>
  <si>
    <t>Sliva, Marks</t>
  </si>
  <si>
    <t>Ziebart, Tiedeken</t>
  </si>
  <si>
    <t>Donnerstag, 15:00h ?</t>
  </si>
  <si>
    <t>Montag, 16:30h</t>
  </si>
  <si>
    <t>Fehlhaber, Dedolf</t>
  </si>
  <si>
    <t>Kühn, Waldmann</t>
  </si>
  <si>
    <t>Eberwein, Thode</t>
  </si>
  <si>
    <t>Wagner, Schwarz</t>
  </si>
  <si>
    <t>Funke, Ansmann</t>
  </si>
  <si>
    <t>M</t>
  </si>
  <si>
    <t>Vorrunde</t>
  </si>
  <si>
    <t>Dienstag, 18:00h</t>
  </si>
  <si>
    <t>Lorenz, Schubert</t>
  </si>
  <si>
    <t>Manske, Manske</t>
  </si>
  <si>
    <t>Donnerstag</t>
  </si>
  <si>
    <t>Ziebart, Ziebart</t>
  </si>
  <si>
    <t>Völkel, Kirmis</t>
  </si>
  <si>
    <t>Freitag</t>
  </si>
  <si>
    <t>Benthin, Wohlgemuth</t>
  </si>
  <si>
    <t>Niebuhr, Niebuhr</t>
  </si>
  <si>
    <t>Schacht, Mates</t>
  </si>
  <si>
    <t>Müller, Eberwein</t>
  </si>
  <si>
    <t>Gödecke, Gödecke</t>
  </si>
  <si>
    <t>Montag, 19:30h</t>
  </si>
  <si>
    <t>Schrickel, Hopp</t>
  </si>
  <si>
    <t>Kaufmann, Kaufmann</t>
  </si>
  <si>
    <t>Illner, Reinecke</t>
  </si>
  <si>
    <t>Jansen, Jansen</t>
  </si>
  <si>
    <t>Meyer, Meyer</t>
  </si>
  <si>
    <t>Kolmer, Eichholz</t>
  </si>
  <si>
    <t>Flohr, Kühn</t>
  </si>
  <si>
    <t>Montag, 18:00h</t>
  </si>
  <si>
    <t>Schintag, Fehlhaber</t>
  </si>
  <si>
    <t>Kruse, Düsterhöft</t>
  </si>
  <si>
    <t>Thies, Feuerstake</t>
  </si>
  <si>
    <t>Zeitplan Kästorf OPEN  2012</t>
  </si>
  <si>
    <t>Montag</t>
  </si>
  <si>
    <t>Uhrzeit</t>
  </si>
  <si>
    <t>Platz 1</t>
  </si>
  <si>
    <t>Platz 2</t>
  </si>
  <si>
    <t>Platz 3</t>
  </si>
  <si>
    <t>H50-16</t>
  </si>
  <si>
    <t>M  16</t>
  </si>
  <si>
    <t>D30_40-16</t>
  </si>
  <si>
    <t>H30_40-23</t>
  </si>
  <si>
    <t>M 08</t>
  </si>
  <si>
    <t>Schrickel, Schreiber</t>
  </si>
  <si>
    <t xml:space="preserve">Kruse, Schwarz </t>
  </si>
  <si>
    <t>M  15</t>
  </si>
  <si>
    <t>D30_40-17</t>
  </si>
  <si>
    <t>M 07</t>
  </si>
  <si>
    <t>Dienstag</t>
  </si>
  <si>
    <t>Flohr, Jansen</t>
  </si>
  <si>
    <t>H30_40-22</t>
  </si>
  <si>
    <t>D30_40-13</t>
  </si>
  <si>
    <t>D50-23</t>
  </si>
  <si>
    <t>Sundermeier, Lehne</t>
  </si>
  <si>
    <t>M  12</t>
  </si>
  <si>
    <t>M 03</t>
  </si>
  <si>
    <t>M  11</t>
  </si>
  <si>
    <t>D50-22</t>
  </si>
  <si>
    <t>H30_40-24</t>
  </si>
  <si>
    <t>M  14</t>
  </si>
  <si>
    <t>Mittwoch</t>
  </si>
  <si>
    <t>M  23</t>
  </si>
  <si>
    <t>Sieger aus M08</t>
  </si>
  <si>
    <t>Gödecke, Henneicke</t>
  </si>
  <si>
    <t>D30_40-12</t>
  </si>
  <si>
    <t>M  18</t>
  </si>
  <si>
    <t>H50-13</t>
  </si>
  <si>
    <t>Ress, Kirmis</t>
  </si>
  <si>
    <t>Sieger aus M03</t>
  </si>
  <si>
    <t>Thode, Eberwein</t>
  </si>
  <si>
    <t>Marks, Sliva</t>
  </si>
  <si>
    <t>M  13</t>
  </si>
  <si>
    <t>H50-17</t>
  </si>
  <si>
    <t>H50-15</t>
  </si>
  <si>
    <t>Ziebart, Tiedecken</t>
  </si>
  <si>
    <t>Mollenahuer, Schulz</t>
  </si>
  <si>
    <t>Sieger aus M07</t>
  </si>
  <si>
    <t>H50-12</t>
  </si>
  <si>
    <t>H50-14</t>
  </si>
  <si>
    <t>M  17</t>
  </si>
  <si>
    <t>H50-23</t>
  </si>
  <si>
    <t>Völkel, Heussner.Strauss</t>
  </si>
  <si>
    <t>D30_40-21</t>
  </si>
  <si>
    <t>M  21</t>
  </si>
  <si>
    <t>H50-22</t>
  </si>
  <si>
    <t>M  22</t>
  </si>
  <si>
    <t>H50-21</t>
  </si>
  <si>
    <t>Illner, Reinicke</t>
  </si>
  <si>
    <t>M  24</t>
  </si>
  <si>
    <t>H50-24</t>
  </si>
  <si>
    <t>D30_40-22</t>
  </si>
  <si>
    <t>Brandt, Gödecke</t>
  </si>
  <si>
    <t>D30_40-31</t>
  </si>
  <si>
    <t>D30_40-24</t>
  </si>
  <si>
    <t>D50-31</t>
  </si>
  <si>
    <t>H30_40-31</t>
  </si>
  <si>
    <t>D50-32</t>
  </si>
  <si>
    <t>M  31</t>
  </si>
  <si>
    <t>Schreiber, Schickel</t>
  </si>
  <si>
    <t>D30_40-23</t>
  </si>
  <si>
    <t>H50-31</t>
  </si>
  <si>
    <t>H30_40-32</t>
  </si>
  <si>
    <t>H50-32</t>
  </si>
  <si>
    <t>M  32</t>
  </si>
  <si>
    <t>D30_40-32</t>
  </si>
  <si>
    <t>Samstag</t>
  </si>
  <si>
    <t>D50-41</t>
  </si>
  <si>
    <t>M  41</t>
  </si>
  <si>
    <t>H50-41</t>
  </si>
  <si>
    <t>D30_40-41</t>
  </si>
  <si>
    <t>H30_40-41</t>
  </si>
  <si>
    <r>
      <t>Klassement:</t>
    </r>
    <r>
      <rPr>
        <b/>
        <sz val="36"/>
        <color indexed="9"/>
        <rFont val="Arial"/>
        <family val="2"/>
      </rPr>
      <t xml:space="preserve"> DAMEN 50 </t>
    </r>
    <r>
      <rPr>
        <b/>
        <sz val="16"/>
        <color indexed="9"/>
        <rFont val="Arial"/>
        <family val="2"/>
      </rPr>
      <t>/ 2012</t>
    </r>
  </si>
  <si>
    <r>
      <t>Klassement:</t>
    </r>
    <r>
      <rPr>
        <b/>
        <sz val="36"/>
        <color indexed="9"/>
        <rFont val="Arial"/>
        <family val="2"/>
      </rPr>
      <t xml:space="preserve"> HERREN 30_40 </t>
    </r>
    <r>
      <rPr>
        <b/>
        <sz val="16"/>
        <color indexed="9"/>
        <rFont val="Arial"/>
        <family val="2"/>
      </rPr>
      <t>/ 2012</t>
    </r>
  </si>
  <si>
    <r>
      <t>Klassement:</t>
    </r>
    <r>
      <rPr>
        <b/>
        <sz val="36"/>
        <color indexed="9"/>
        <rFont val="Arial"/>
        <family val="2"/>
      </rPr>
      <t xml:space="preserve"> DAMEN 30_40 </t>
    </r>
    <r>
      <rPr>
        <b/>
        <sz val="16"/>
        <color indexed="9"/>
        <rFont val="Arial"/>
        <family val="2"/>
      </rPr>
      <t>/ 2012</t>
    </r>
  </si>
  <si>
    <r>
      <t>Klassement:</t>
    </r>
    <r>
      <rPr>
        <b/>
        <sz val="36"/>
        <color indexed="9"/>
        <rFont val="Arial"/>
        <family val="2"/>
      </rPr>
      <t xml:space="preserve"> MIXED </t>
    </r>
    <r>
      <rPr>
        <b/>
        <sz val="16"/>
        <color indexed="9"/>
        <rFont val="Arial"/>
        <family val="2"/>
      </rPr>
      <t>/ 2012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</si>
</sst>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i/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b/>
      <sz val="36"/>
      <color indexed="9"/>
      <name val="Arial"/>
      <family val="2"/>
    </font>
    <font>
      <b/>
      <sz val="16"/>
      <color indexed="9"/>
      <name val="Arial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113">
    <xf numFmtId="0" fontId="0" fillId="0" borderId="0" xfId="0" applyAlignment="1">
      <alignment/>
    </xf>
    <xf numFmtId="0" fontId="23" fillId="24" borderId="0" xfId="52" applyFont="1" applyFill="1">
      <alignment/>
      <protection/>
    </xf>
    <xf numFmtId="0" fontId="24" fillId="24" borderId="0" xfId="52" applyFont="1" applyFill="1">
      <alignment/>
      <protection/>
    </xf>
    <xf numFmtId="0" fontId="24" fillId="24" borderId="10" xfId="52" applyFont="1" applyFill="1" applyBorder="1">
      <alignment/>
      <protection/>
    </xf>
    <xf numFmtId="0" fontId="4" fillId="24" borderId="0" xfId="52" applyFont="1" applyFill="1">
      <alignment/>
      <protection/>
    </xf>
    <xf numFmtId="0" fontId="4" fillId="24" borderId="0" xfId="52" applyFont="1" applyFill="1" applyBorder="1" applyAlignment="1">
      <alignment horizontal="center"/>
      <protection/>
    </xf>
    <xf numFmtId="0" fontId="4" fillId="24" borderId="0" xfId="52" applyFont="1" applyFill="1" applyAlignment="1">
      <alignment horizontal="center"/>
      <protection/>
    </xf>
    <xf numFmtId="0" fontId="5" fillId="24" borderId="0" xfId="52" applyFont="1" applyFill="1" applyBorder="1">
      <alignment/>
      <protection/>
    </xf>
    <xf numFmtId="0" fontId="4" fillId="24" borderId="0" xfId="52" applyFont="1" applyFill="1" applyBorder="1">
      <alignment/>
      <protection/>
    </xf>
    <xf numFmtId="0" fontId="4" fillId="20" borderId="11" xfId="52" applyFont="1" applyFill="1" applyBorder="1" applyAlignment="1" applyProtection="1">
      <alignment horizontal="center" vertical="center"/>
      <protection locked="0"/>
    </xf>
    <xf numFmtId="0" fontId="4" fillId="20" borderId="11" xfId="52" applyFont="1" applyFill="1" applyBorder="1" applyAlignment="1">
      <alignment horizontal="center"/>
      <protection/>
    </xf>
    <xf numFmtId="0" fontId="6" fillId="24" borderId="11" xfId="52" applyFont="1" applyFill="1" applyBorder="1" applyAlignment="1" applyProtection="1">
      <alignment horizontal="left" vertical="center" wrapText="1"/>
      <protection locked="0"/>
    </xf>
    <xf numFmtId="0" fontId="6" fillId="24" borderId="11" xfId="52" applyFont="1" applyFill="1" applyBorder="1" applyAlignment="1" applyProtection="1">
      <alignment horizontal="center" vertical="center"/>
      <protection locked="0"/>
    </xf>
    <xf numFmtId="0" fontId="4" fillId="24" borderId="11" xfId="52" applyFont="1" applyFill="1" applyBorder="1" applyAlignment="1">
      <alignment horizontal="center"/>
      <protection/>
    </xf>
    <xf numFmtId="0" fontId="6" fillId="24" borderId="0" xfId="52" applyFont="1" applyFill="1">
      <alignment/>
      <protection/>
    </xf>
    <xf numFmtId="0" fontId="6" fillId="24" borderId="11" xfId="52" applyFont="1" applyFill="1" applyBorder="1">
      <alignment/>
      <protection/>
    </xf>
    <xf numFmtId="0" fontId="6" fillId="24" borderId="11" xfId="52" applyFont="1" applyFill="1" applyBorder="1" applyAlignment="1">
      <alignment horizontal="center" vertical="center"/>
      <protection/>
    </xf>
    <xf numFmtId="0" fontId="6" fillId="24" borderId="11" xfId="52" applyFont="1" applyFill="1" applyBorder="1" applyProtection="1">
      <alignment/>
      <protection locked="0"/>
    </xf>
    <xf numFmtId="0" fontId="6" fillId="24" borderId="0" xfId="52" applyFont="1" applyFill="1" applyAlignment="1">
      <alignment horizontal="center"/>
      <protection/>
    </xf>
    <xf numFmtId="0" fontId="4" fillId="24" borderId="0" xfId="52" applyFont="1" applyFill="1" applyBorder="1" applyAlignment="1" applyProtection="1">
      <alignment horizontal="center" vertical="center"/>
      <protection locked="0"/>
    </xf>
    <xf numFmtId="0" fontId="6" fillId="24" borderId="0" xfId="52" applyFont="1" applyFill="1" applyBorder="1">
      <alignment/>
      <protection/>
    </xf>
    <xf numFmtId="0" fontId="4" fillId="24" borderId="0" xfId="52" applyFont="1" applyFill="1" applyBorder="1" applyProtection="1">
      <alignment/>
      <protection locked="0"/>
    </xf>
    <xf numFmtId="0" fontId="4" fillId="24" borderId="0" xfId="52" applyFont="1" applyFill="1" applyAlignment="1">
      <alignment horizontal="center"/>
      <protection/>
    </xf>
    <xf numFmtId="0" fontId="4" fillId="20" borderId="11" xfId="52" applyFont="1" applyFill="1" applyBorder="1" applyAlignment="1">
      <alignment horizontal="center"/>
      <protection/>
    </xf>
    <xf numFmtId="0" fontId="6" fillId="24" borderId="11" xfId="52" applyFont="1" applyFill="1" applyBorder="1" applyAlignment="1">
      <alignment horizontal="center"/>
      <protection/>
    </xf>
    <xf numFmtId="0" fontId="4" fillId="20" borderId="11" xfId="52" applyFont="1" applyFill="1" applyBorder="1" applyAlignment="1" applyProtection="1">
      <alignment horizontal="center" vertical="center"/>
      <protection locked="0"/>
    </xf>
    <xf numFmtId="0" fontId="4" fillId="24" borderId="0" xfId="52" applyFont="1" applyFill="1" applyBorder="1" applyAlignment="1">
      <alignment horizontal="center"/>
      <protection/>
    </xf>
    <xf numFmtId="0" fontId="4" fillId="24" borderId="0" xfId="52" applyFont="1" applyFill="1" applyBorder="1" applyAlignment="1" applyProtection="1">
      <alignment horizontal="center" vertical="center"/>
      <protection locked="0"/>
    </xf>
    <xf numFmtId="0" fontId="4" fillId="24" borderId="10" xfId="52" applyFont="1" applyFill="1" applyBorder="1" applyAlignment="1">
      <alignment horizontal="center"/>
      <protection/>
    </xf>
    <xf numFmtId="0" fontId="24" fillId="24" borderId="10" xfId="52" applyFont="1" applyFill="1" applyBorder="1" applyAlignment="1" applyProtection="1">
      <alignment horizontal="center"/>
      <protection locked="0"/>
    </xf>
    <xf numFmtId="0" fontId="25" fillId="20" borderId="11" xfId="52" applyFont="1" applyFill="1" applyBorder="1" applyAlignment="1" applyProtection="1">
      <alignment horizontal="center" vertical="center"/>
      <protection locked="0"/>
    </xf>
    <xf numFmtId="0" fontId="26" fillId="0" borderId="12" xfId="46" applyFont="1" applyBorder="1" applyAlignment="1">
      <alignment horizontal="center"/>
      <protection/>
    </xf>
    <xf numFmtId="0" fontId="1" fillId="0" borderId="13" xfId="46" applyBorder="1" applyAlignment="1">
      <alignment horizontal="center"/>
      <protection/>
    </xf>
    <xf numFmtId="0" fontId="1" fillId="0" borderId="0" xfId="46">
      <alignment/>
      <protection/>
    </xf>
    <xf numFmtId="0" fontId="1" fillId="0" borderId="0" xfId="46" applyBorder="1">
      <alignment/>
      <protection/>
    </xf>
    <xf numFmtId="0" fontId="27" fillId="0" borderId="13" xfId="46" applyFont="1" applyBorder="1">
      <alignment/>
      <protection/>
    </xf>
    <xf numFmtId="0" fontId="1" fillId="0" borderId="14" xfId="46" applyBorder="1">
      <alignment/>
      <protection/>
    </xf>
    <xf numFmtId="0" fontId="1" fillId="0" borderId="13" xfId="46" applyBorder="1">
      <alignment/>
      <protection/>
    </xf>
    <xf numFmtId="0" fontId="27" fillId="0" borderId="0" xfId="46" applyFont="1" applyBorder="1">
      <alignment/>
      <protection/>
    </xf>
    <xf numFmtId="0" fontId="28" fillId="0" borderId="15" xfId="46" applyFont="1" applyBorder="1">
      <alignment/>
      <protection/>
    </xf>
    <xf numFmtId="0" fontId="28" fillId="0" borderId="16" xfId="46" applyFont="1" applyBorder="1" applyAlignment="1">
      <alignment horizontal="center"/>
      <protection/>
    </xf>
    <xf numFmtId="0" fontId="28" fillId="0" borderId="17" xfId="46" applyFont="1" applyBorder="1" applyAlignment="1">
      <alignment horizontal="center"/>
      <protection/>
    </xf>
    <xf numFmtId="0" fontId="28" fillId="0" borderId="13" xfId="46" applyFont="1" applyBorder="1" applyAlignment="1">
      <alignment horizontal="center"/>
      <protection/>
    </xf>
    <xf numFmtId="0" fontId="28" fillId="0" borderId="0" xfId="46" applyFont="1" applyBorder="1">
      <alignment/>
      <protection/>
    </xf>
    <xf numFmtId="0" fontId="28" fillId="0" borderId="0" xfId="46" applyFont="1" applyBorder="1" applyAlignment="1">
      <alignment horizontal="center"/>
      <protection/>
    </xf>
    <xf numFmtId="20" fontId="29" fillId="0" borderId="18" xfId="46" applyNumberFormat="1" applyFont="1" applyBorder="1" applyAlignment="1">
      <alignment horizontal="center"/>
      <protection/>
    </xf>
    <xf numFmtId="0" fontId="1" fillId="0" borderId="19" xfId="46" applyBorder="1">
      <alignment/>
      <protection/>
    </xf>
    <xf numFmtId="0" fontId="1" fillId="0" borderId="20" xfId="46" applyBorder="1">
      <alignment/>
      <protection/>
    </xf>
    <xf numFmtId="0" fontId="1" fillId="0" borderId="0" xfId="46" applyBorder="1" applyAlignment="1">
      <alignment horizontal="center"/>
      <protection/>
    </xf>
    <xf numFmtId="20" fontId="29" fillId="0" borderId="21" xfId="46" applyNumberFormat="1" applyFont="1" applyBorder="1" applyAlignment="1">
      <alignment horizontal="center"/>
      <protection/>
    </xf>
    <xf numFmtId="0" fontId="30" fillId="0" borderId="0" xfId="46" applyFont="1" applyFill="1" applyBorder="1" applyAlignment="1">
      <alignment horizontal="center"/>
      <protection/>
    </xf>
    <xf numFmtId="0" fontId="30" fillId="0" borderId="0" xfId="46" applyFont="1" applyAlignment="1">
      <alignment horizontal="center"/>
      <protection/>
    </xf>
    <xf numFmtId="0" fontId="30" fillId="25" borderId="14" xfId="46" applyFont="1" applyFill="1" applyBorder="1" applyAlignment="1">
      <alignment horizontal="center"/>
      <protection/>
    </xf>
    <xf numFmtId="0" fontId="30" fillId="0" borderId="13" xfId="46" applyFont="1" applyFill="1" applyBorder="1">
      <alignment/>
      <protection/>
    </xf>
    <xf numFmtId="20" fontId="29" fillId="0" borderId="12" xfId="46" applyNumberFormat="1" applyFont="1" applyBorder="1" applyAlignment="1">
      <alignment horizontal="center" vertical="center"/>
      <protection/>
    </xf>
    <xf numFmtId="0" fontId="31" fillId="0" borderId="22" xfId="46" applyFont="1" applyFill="1" applyBorder="1" applyAlignment="1">
      <alignment horizontal="center" vertical="center"/>
      <protection/>
    </xf>
    <xf numFmtId="0" fontId="31" fillId="26" borderId="22" xfId="46" applyFont="1" applyFill="1" applyBorder="1" applyAlignment="1">
      <alignment horizontal="center" vertical="center"/>
      <protection/>
    </xf>
    <xf numFmtId="0" fontId="32" fillId="27" borderId="22" xfId="46" applyFont="1" applyFill="1" applyBorder="1" applyAlignment="1">
      <alignment horizontal="center" vertical="center"/>
      <protection/>
    </xf>
    <xf numFmtId="0" fontId="31" fillId="0" borderId="13" xfId="46" applyFont="1" applyFill="1" applyBorder="1" applyAlignment="1">
      <alignment horizontal="center" vertical="center"/>
      <protection/>
    </xf>
    <xf numFmtId="0" fontId="29" fillId="0" borderId="13" xfId="46" applyFont="1" applyBorder="1" applyAlignment="1">
      <alignment horizontal="center"/>
      <protection/>
    </xf>
    <xf numFmtId="0" fontId="30" fillId="0" borderId="0" xfId="46" applyFont="1" applyFill="1" applyAlignment="1">
      <alignment horizontal="center"/>
      <protection/>
    </xf>
    <xf numFmtId="0" fontId="30" fillId="0" borderId="14" xfId="46" applyFont="1" applyFill="1" applyBorder="1" applyAlignment="1">
      <alignment horizontal="center"/>
      <protection/>
    </xf>
    <xf numFmtId="0" fontId="32" fillId="28" borderId="22" xfId="46" applyFont="1" applyFill="1" applyBorder="1" applyAlignment="1">
      <alignment horizontal="center" vertical="center"/>
      <protection/>
    </xf>
    <xf numFmtId="0" fontId="32" fillId="29" borderId="22" xfId="46" applyFont="1" applyFill="1" applyBorder="1" applyAlignment="1">
      <alignment horizontal="center" vertical="center"/>
      <protection/>
    </xf>
    <xf numFmtId="0" fontId="1" fillId="0" borderId="13" xfId="46" applyFill="1" applyBorder="1" applyAlignment="1">
      <alignment horizontal="center" vertical="center"/>
      <protection/>
    </xf>
    <xf numFmtId="0" fontId="30" fillId="0" borderId="0" xfId="46" applyFont="1" applyBorder="1" applyAlignment="1">
      <alignment horizontal="center"/>
      <protection/>
    </xf>
    <xf numFmtId="0" fontId="1" fillId="0" borderId="0" xfId="46" applyFill="1" applyBorder="1">
      <alignment/>
      <protection/>
    </xf>
    <xf numFmtId="0" fontId="1" fillId="0" borderId="14" xfId="46" applyFill="1" applyBorder="1">
      <alignment/>
      <protection/>
    </xf>
    <xf numFmtId="0" fontId="1" fillId="0" borderId="13" xfId="46" applyFill="1" applyBorder="1">
      <alignment/>
      <protection/>
    </xf>
    <xf numFmtId="0" fontId="1" fillId="0" borderId="19" xfId="46" applyFill="1" applyBorder="1">
      <alignment/>
      <protection/>
    </xf>
    <xf numFmtId="0" fontId="30" fillId="0" borderId="18" xfId="46" applyFont="1" applyFill="1" applyBorder="1" applyAlignment="1">
      <alignment horizontal="center"/>
      <protection/>
    </xf>
    <xf numFmtId="0" fontId="1" fillId="0" borderId="20" xfId="46" applyFill="1" applyBorder="1">
      <alignment/>
      <protection/>
    </xf>
    <xf numFmtId="0" fontId="28" fillId="0" borderId="13" xfId="46" applyFont="1" applyFill="1" applyBorder="1" applyAlignment="1">
      <alignment horizontal="center"/>
      <protection/>
    </xf>
    <xf numFmtId="20" fontId="29" fillId="0" borderId="21" xfId="46" applyNumberFormat="1" applyFont="1" applyBorder="1" applyAlignment="1">
      <alignment horizontal="center" vertical="center"/>
      <protection/>
    </xf>
    <xf numFmtId="0" fontId="1" fillId="0" borderId="23" xfId="46" applyBorder="1">
      <alignment/>
      <protection/>
    </xf>
    <xf numFmtId="0" fontId="1" fillId="0" borderId="24" xfId="46" applyBorder="1">
      <alignment/>
      <protection/>
    </xf>
    <xf numFmtId="0" fontId="1" fillId="0" borderId="25" xfId="46" applyFill="1" applyBorder="1">
      <alignment/>
      <protection/>
    </xf>
    <xf numFmtId="0" fontId="30" fillId="0" borderId="24" xfId="46" applyFont="1" applyFill="1" applyBorder="1" applyAlignment="1">
      <alignment horizontal="center"/>
      <protection/>
    </xf>
    <xf numFmtId="0" fontId="30" fillId="0" borderId="14" xfId="46" applyFont="1" applyBorder="1" applyAlignment="1">
      <alignment horizontal="center"/>
      <protection/>
    </xf>
    <xf numFmtId="0" fontId="32" fillId="30" borderId="22" xfId="46" applyFont="1" applyFill="1" applyBorder="1" applyAlignment="1">
      <alignment horizontal="center" vertical="center"/>
      <protection/>
    </xf>
    <xf numFmtId="0" fontId="30" fillId="0" borderId="13" xfId="46" applyFont="1" applyFill="1" applyBorder="1" applyAlignment="1">
      <alignment horizontal="center"/>
      <protection/>
    </xf>
    <xf numFmtId="0" fontId="30" fillId="0" borderId="23" xfId="46" applyFont="1" applyBorder="1" applyAlignment="1">
      <alignment horizontal="center"/>
      <protection/>
    </xf>
    <xf numFmtId="0" fontId="30" fillId="0" borderId="25" xfId="46" applyFont="1" applyBorder="1" applyAlignment="1">
      <alignment horizontal="center"/>
      <protection/>
    </xf>
    <xf numFmtId="0" fontId="30" fillId="0" borderId="0" xfId="46" applyFont="1" applyAlignment="1">
      <alignment horizontal="center" vertical="center"/>
      <protection/>
    </xf>
    <xf numFmtId="0" fontId="30" fillId="0" borderId="26" xfId="46" applyFont="1" applyFill="1" applyBorder="1" applyAlignment="1">
      <alignment horizontal="center"/>
      <protection/>
    </xf>
    <xf numFmtId="20" fontId="29" fillId="0" borderId="13" xfId="46" applyNumberFormat="1" applyFont="1" applyBorder="1" applyAlignment="1">
      <alignment horizontal="center" vertical="center"/>
      <protection/>
    </xf>
    <xf numFmtId="0" fontId="31" fillId="0" borderId="0" xfId="46" applyFont="1" applyFill="1" applyBorder="1" applyAlignment="1">
      <alignment horizontal="center" vertical="center"/>
      <protection/>
    </xf>
    <xf numFmtId="0" fontId="31" fillId="0" borderId="14" xfId="46" applyFont="1" applyFill="1" applyBorder="1" applyAlignment="1">
      <alignment horizontal="center" vertical="center"/>
      <protection/>
    </xf>
    <xf numFmtId="0" fontId="30" fillId="0" borderId="23" xfId="46" applyFont="1" applyFill="1" applyBorder="1" applyAlignment="1">
      <alignment horizontal="center"/>
      <protection/>
    </xf>
    <xf numFmtId="0" fontId="1" fillId="0" borderId="18" xfId="46" applyBorder="1">
      <alignment/>
      <protection/>
    </xf>
    <xf numFmtId="0" fontId="30" fillId="0" borderId="24" xfId="46" applyFont="1" applyBorder="1" applyAlignment="1">
      <alignment horizontal="center"/>
      <protection/>
    </xf>
    <xf numFmtId="0" fontId="28" fillId="0" borderId="13" xfId="46" applyFont="1" applyBorder="1">
      <alignment/>
      <protection/>
    </xf>
    <xf numFmtId="0" fontId="28" fillId="0" borderId="14" xfId="46" applyFont="1" applyBorder="1" applyAlignment="1">
      <alignment horizontal="center"/>
      <protection/>
    </xf>
    <xf numFmtId="0" fontId="32" fillId="0" borderId="0" xfId="46" applyFont="1" applyFill="1" applyBorder="1" applyAlignment="1">
      <alignment horizontal="center" vertical="center"/>
      <protection/>
    </xf>
    <xf numFmtId="0" fontId="30" fillId="0" borderId="14" xfId="46" applyFont="1" applyFill="1" applyBorder="1" applyAlignment="1">
      <alignment horizontal="center" vertical="center"/>
      <protection/>
    </xf>
    <xf numFmtId="0" fontId="28" fillId="0" borderId="23" xfId="46" applyFont="1" applyBorder="1" applyAlignment="1">
      <alignment horizontal="center"/>
      <protection/>
    </xf>
    <xf numFmtId="0" fontId="1" fillId="0" borderId="22" xfId="46" applyBorder="1">
      <alignment/>
      <protection/>
    </xf>
    <xf numFmtId="0" fontId="30" fillId="0" borderId="20" xfId="46" applyFont="1" applyFill="1" applyBorder="1" applyAlignment="1">
      <alignment horizontal="center"/>
      <protection/>
    </xf>
    <xf numFmtId="0" fontId="30" fillId="0" borderId="25" xfId="46" applyFont="1" applyFill="1" applyBorder="1" applyAlignment="1">
      <alignment horizontal="center"/>
      <protection/>
    </xf>
    <xf numFmtId="0" fontId="30" fillId="0" borderId="0" xfId="46" applyFont="1" applyFill="1" applyAlignment="1">
      <alignment horizontal="center" vertical="center"/>
      <protection/>
    </xf>
    <xf numFmtId="0" fontId="32" fillId="0" borderId="22" xfId="46" applyFont="1" applyFill="1" applyBorder="1" applyAlignment="1">
      <alignment horizontal="center" vertical="center"/>
      <protection/>
    </xf>
    <xf numFmtId="20" fontId="29" fillId="0" borderId="13" xfId="46" applyNumberFormat="1" applyFont="1" applyBorder="1" applyAlignment="1">
      <alignment horizontal="center"/>
      <protection/>
    </xf>
    <xf numFmtId="20" fontId="29" fillId="0" borderId="0" xfId="46" applyNumberFormat="1" applyFont="1" applyBorder="1" applyAlignment="1">
      <alignment horizontal="center" vertical="center"/>
      <protection/>
    </xf>
    <xf numFmtId="0" fontId="31" fillId="0" borderId="0" xfId="46" applyFont="1" applyFill="1" applyBorder="1" applyAlignment="1">
      <alignment horizontal="center" vertical="center"/>
      <protection/>
    </xf>
    <xf numFmtId="0" fontId="32" fillId="0" borderId="0" xfId="46" applyFont="1" applyFill="1" applyBorder="1" applyAlignment="1">
      <alignment horizontal="center" vertical="center"/>
      <protection/>
    </xf>
    <xf numFmtId="0" fontId="4" fillId="24" borderId="10" xfId="52" applyFont="1" applyFill="1" applyBorder="1" applyAlignment="1" applyProtection="1">
      <alignment horizontal="center"/>
      <protection locked="0"/>
    </xf>
    <xf numFmtId="0" fontId="4" fillId="24" borderId="10" xfId="52" applyFont="1" applyFill="1" applyBorder="1">
      <alignment/>
      <protection/>
    </xf>
    <xf numFmtId="0" fontId="33" fillId="24" borderId="0" xfId="52" applyFont="1" applyFill="1">
      <alignment/>
      <protection/>
    </xf>
    <xf numFmtId="0" fontId="34" fillId="17" borderId="0" xfId="52" applyFont="1" applyFill="1" applyAlignment="1">
      <alignment horizontal="center"/>
      <protection/>
    </xf>
    <xf numFmtId="0" fontId="6" fillId="24" borderId="0" xfId="52" applyFont="1" applyFill="1" applyAlignment="1">
      <alignment horizontal="right"/>
      <protection/>
    </xf>
    <xf numFmtId="0" fontId="35" fillId="17" borderId="0" xfId="52" applyFont="1" applyFill="1" applyAlignment="1">
      <alignment horizontal="center"/>
      <protection/>
    </xf>
    <xf numFmtId="0" fontId="34" fillId="17" borderId="0" xfId="52" applyFont="1" applyFill="1" applyAlignment="1">
      <alignment horizontal="center"/>
      <protection/>
    </xf>
    <xf numFmtId="0" fontId="34" fillId="0" borderId="0" xfId="52" applyFont="1" applyFill="1" applyAlignment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104775</xdr:rowOff>
    </xdr:from>
    <xdr:to>
      <xdr:col>15</xdr:col>
      <xdr:colOff>0</xdr:colOff>
      <xdr:row>24</xdr:row>
      <xdr:rowOff>104775</xdr:rowOff>
    </xdr:to>
    <xdr:sp>
      <xdr:nvSpPr>
        <xdr:cNvPr id="1" name="Gerade Verbindung 2"/>
        <xdr:cNvSpPr>
          <a:spLocks/>
        </xdr:cNvSpPr>
      </xdr:nvSpPr>
      <xdr:spPr>
        <a:xfrm flipV="1">
          <a:off x="123825" y="5105400"/>
          <a:ext cx="8782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400050</xdr:colOff>
      <xdr:row>39</xdr:row>
      <xdr:rowOff>85725</xdr:rowOff>
    </xdr:from>
    <xdr:to>
      <xdr:col>17</xdr:col>
      <xdr:colOff>161925</xdr:colOff>
      <xdr:row>43</xdr:row>
      <xdr:rowOff>180975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7943850"/>
          <a:ext cx="3705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104775</xdr:rowOff>
    </xdr:from>
    <xdr:to>
      <xdr:col>9</xdr:col>
      <xdr:colOff>714375</xdr:colOff>
      <xdr:row>24</xdr:row>
      <xdr:rowOff>104775</xdr:rowOff>
    </xdr:to>
    <xdr:sp>
      <xdr:nvSpPr>
        <xdr:cNvPr id="1" name="Gerade Verbindung 2"/>
        <xdr:cNvSpPr>
          <a:spLocks/>
        </xdr:cNvSpPr>
      </xdr:nvSpPr>
      <xdr:spPr>
        <a:xfrm flipV="1">
          <a:off x="0" y="5200650"/>
          <a:ext cx="5724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762000</xdr:colOff>
      <xdr:row>40</xdr:row>
      <xdr:rowOff>85725</xdr:rowOff>
    </xdr:from>
    <xdr:to>
      <xdr:col>13</xdr:col>
      <xdr:colOff>85725</xdr:colOff>
      <xdr:row>44</xdr:row>
      <xdr:rowOff>171450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8229600"/>
          <a:ext cx="3629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104775</xdr:rowOff>
    </xdr:from>
    <xdr:to>
      <xdr:col>9</xdr:col>
      <xdr:colOff>723900</xdr:colOff>
      <xdr:row>24</xdr:row>
      <xdr:rowOff>104775</xdr:rowOff>
    </xdr:to>
    <xdr:sp>
      <xdr:nvSpPr>
        <xdr:cNvPr id="1" name="Gerade Verbindung 2"/>
        <xdr:cNvSpPr>
          <a:spLocks/>
        </xdr:cNvSpPr>
      </xdr:nvSpPr>
      <xdr:spPr>
        <a:xfrm flipV="1">
          <a:off x="0" y="5219700"/>
          <a:ext cx="6010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952500</xdr:colOff>
      <xdr:row>39</xdr:row>
      <xdr:rowOff>85725</xdr:rowOff>
    </xdr:from>
    <xdr:to>
      <xdr:col>14</xdr:col>
      <xdr:colOff>180975</xdr:colOff>
      <xdr:row>43</xdr:row>
      <xdr:rowOff>180975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8058150"/>
          <a:ext cx="3790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104775</xdr:rowOff>
    </xdr:from>
    <xdr:to>
      <xdr:col>14</xdr:col>
      <xdr:colOff>1238250</xdr:colOff>
      <xdr:row>24</xdr:row>
      <xdr:rowOff>104775</xdr:rowOff>
    </xdr:to>
    <xdr:sp>
      <xdr:nvSpPr>
        <xdr:cNvPr id="1" name="Gerade Verbindung 2"/>
        <xdr:cNvSpPr>
          <a:spLocks/>
        </xdr:cNvSpPr>
      </xdr:nvSpPr>
      <xdr:spPr>
        <a:xfrm flipV="1">
          <a:off x="123825" y="5200650"/>
          <a:ext cx="9667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1019175</xdr:colOff>
      <xdr:row>38</xdr:row>
      <xdr:rowOff>190500</xdr:rowOff>
    </xdr:from>
    <xdr:to>
      <xdr:col>15</xdr:col>
      <xdr:colOff>485775</xdr:colOff>
      <xdr:row>43</xdr:row>
      <xdr:rowOff>85725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7953375"/>
          <a:ext cx="3695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24</xdr:row>
      <xdr:rowOff>104775</xdr:rowOff>
    </xdr:from>
    <xdr:to>
      <xdr:col>19</xdr:col>
      <xdr:colOff>0</xdr:colOff>
      <xdr:row>24</xdr:row>
      <xdr:rowOff>104775</xdr:rowOff>
    </xdr:to>
    <xdr:sp>
      <xdr:nvSpPr>
        <xdr:cNvPr id="1" name="Gerade Verbindung 2"/>
        <xdr:cNvSpPr>
          <a:spLocks/>
        </xdr:cNvSpPr>
      </xdr:nvSpPr>
      <xdr:spPr>
        <a:xfrm flipV="1">
          <a:off x="3286125" y="5210175"/>
          <a:ext cx="7296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0</xdr:colOff>
      <xdr:row>39</xdr:row>
      <xdr:rowOff>85725</xdr:rowOff>
    </xdr:from>
    <xdr:to>
      <xdr:col>22</xdr:col>
      <xdr:colOff>85725</xdr:colOff>
      <xdr:row>43</xdr:row>
      <xdr:rowOff>180975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8048625"/>
          <a:ext cx="3486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">
      <selection activeCell="G131" sqref="G131"/>
    </sheetView>
  </sheetViews>
  <sheetFormatPr defaultColWidth="11.421875" defaultRowHeight="15"/>
  <cols>
    <col min="1" max="1" width="10.57421875" style="33" customWidth="1"/>
    <col min="2" max="4" width="24.7109375" style="33" customWidth="1"/>
    <col min="5" max="5" width="5.140625" style="33" customWidth="1"/>
    <col min="6" max="6" width="15.28125" style="33" customWidth="1"/>
    <col min="7" max="9" width="24.7109375" style="33" customWidth="1"/>
    <col min="10" max="10" width="10.57421875" style="33" customWidth="1"/>
    <col min="11" max="11" width="34.7109375" style="33" customWidth="1"/>
    <col min="12" max="12" width="34.00390625" style="33" customWidth="1"/>
    <col min="13" max="16384" width="10.57421875" style="33" customWidth="1"/>
  </cols>
  <sheetData>
    <row r="1" spans="1:13" ht="24">
      <c r="A1" s="31" t="s">
        <v>101</v>
      </c>
      <c r="B1" s="31"/>
      <c r="C1" s="31"/>
      <c r="D1" s="31"/>
      <c r="E1" s="32"/>
      <c r="M1" s="34"/>
    </row>
    <row r="2" spans="1:13" ht="20.25">
      <c r="A2" s="35" t="s">
        <v>102</v>
      </c>
      <c r="B2" s="34"/>
      <c r="C2" s="34"/>
      <c r="D2" s="36"/>
      <c r="E2" s="37"/>
      <c r="F2" s="38"/>
      <c r="G2" s="34"/>
      <c r="H2" s="34"/>
      <c r="I2" s="34"/>
      <c r="M2" s="34"/>
    </row>
    <row r="3" spans="1:9" ht="13.5" thickBot="1">
      <c r="A3" s="39" t="s">
        <v>103</v>
      </c>
      <c r="B3" s="40" t="s">
        <v>104</v>
      </c>
      <c r="C3" s="40" t="s">
        <v>105</v>
      </c>
      <c r="D3" s="41" t="s">
        <v>106</v>
      </c>
      <c r="E3" s="42"/>
      <c r="F3" s="43"/>
      <c r="G3" s="44"/>
      <c r="H3" s="44"/>
      <c r="I3" s="44"/>
    </row>
    <row r="4" spans="1:13" ht="13.5" thickTop="1">
      <c r="A4" s="45"/>
      <c r="B4" s="46"/>
      <c r="C4" s="46"/>
      <c r="D4" s="47"/>
      <c r="E4" s="37"/>
      <c r="M4" s="48"/>
    </row>
    <row r="5" spans="1:13" ht="12.75">
      <c r="A5" s="49"/>
      <c r="B5" s="50"/>
      <c r="C5" s="51" t="s">
        <v>70</v>
      </c>
      <c r="D5" s="52" t="s">
        <v>92</v>
      </c>
      <c r="E5" s="53"/>
      <c r="M5" s="48"/>
    </row>
    <row r="6" spans="1:13" ht="12.75">
      <c r="A6" s="54">
        <v>0.6875</v>
      </c>
      <c r="B6" s="55"/>
      <c r="C6" s="56" t="s">
        <v>107</v>
      </c>
      <c r="D6" s="57" t="s">
        <v>108</v>
      </c>
      <c r="E6" s="58"/>
      <c r="M6" s="48"/>
    </row>
    <row r="7" spans="1:13" ht="12.75">
      <c r="A7" s="54"/>
      <c r="B7" s="55"/>
      <c r="C7" s="56"/>
      <c r="D7" s="57"/>
      <c r="E7" s="58"/>
      <c r="M7" s="48"/>
    </row>
    <row r="8" spans="1:13" ht="12.75">
      <c r="A8" s="59"/>
      <c r="B8" s="50"/>
      <c r="C8" s="60" t="s">
        <v>71</v>
      </c>
      <c r="D8" s="61" t="s">
        <v>93</v>
      </c>
      <c r="E8" s="53"/>
      <c r="M8" s="34"/>
    </row>
    <row r="9" spans="1:13" ht="12.75">
      <c r="A9" s="59"/>
      <c r="B9" s="50"/>
      <c r="C9" s="60"/>
      <c r="D9" s="61"/>
      <c r="E9" s="53"/>
      <c r="M9" s="34"/>
    </row>
    <row r="10" spans="1:13" ht="12.75">
      <c r="A10" s="45"/>
      <c r="B10" s="50" t="s">
        <v>20</v>
      </c>
      <c r="C10" s="50" t="s">
        <v>49</v>
      </c>
      <c r="D10" s="61" t="s">
        <v>98</v>
      </c>
      <c r="E10" s="53"/>
      <c r="M10" s="34"/>
    </row>
    <row r="11" spans="1:13" ht="12.75">
      <c r="A11" s="54">
        <v>0.75</v>
      </c>
      <c r="B11" s="62" t="s">
        <v>109</v>
      </c>
      <c r="C11" s="63" t="s">
        <v>110</v>
      </c>
      <c r="D11" s="57" t="s">
        <v>111</v>
      </c>
      <c r="E11" s="58"/>
      <c r="M11" s="34"/>
    </row>
    <row r="12" spans="1:13" ht="12.75">
      <c r="A12" s="54"/>
      <c r="B12" s="62"/>
      <c r="C12" s="63"/>
      <c r="D12" s="57"/>
      <c r="E12" s="64"/>
      <c r="M12" s="34"/>
    </row>
    <row r="13" spans="1:5" ht="12.75">
      <c r="A13" s="59"/>
      <c r="B13" s="50" t="s">
        <v>112</v>
      </c>
      <c r="C13" s="50" t="s">
        <v>50</v>
      </c>
      <c r="D13" s="61" t="s">
        <v>99</v>
      </c>
      <c r="E13" s="53"/>
    </row>
    <row r="14" spans="1:5" ht="12.75">
      <c r="A14" s="59"/>
      <c r="B14" s="50"/>
      <c r="C14" s="50"/>
      <c r="D14" s="61"/>
      <c r="E14" s="53"/>
    </row>
    <row r="15" spans="1:5" ht="12.75">
      <c r="A15" s="59"/>
      <c r="B15" s="50" t="s">
        <v>90</v>
      </c>
      <c r="C15" s="50" t="s">
        <v>113</v>
      </c>
      <c r="D15" s="61" t="s">
        <v>94</v>
      </c>
      <c r="E15" s="53"/>
    </row>
    <row r="16" spans="1:5" ht="12.75">
      <c r="A16" s="54">
        <v>0.8125</v>
      </c>
      <c r="B16" s="57" t="s">
        <v>114</v>
      </c>
      <c r="C16" s="62" t="s">
        <v>115</v>
      </c>
      <c r="D16" s="57" t="s">
        <v>116</v>
      </c>
      <c r="E16" s="53"/>
    </row>
    <row r="17" spans="1:5" ht="12.75">
      <c r="A17" s="54"/>
      <c r="B17" s="57"/>
      <c r="C17" s="57"/>
      <c r="D17" s="57"/>
      <c r="E17" s="64"/>
    </row>
    <row r="18" spans="1:5" ht="12.75">
      <c r="A18" s="37"/>
      <c r="B18" s="50" t="s">
        <v>91</v>
      </c>
      <c r="C18" s="65" t="s">
        <v>23</v>
      </c>
      <c r="D18" s="61" t="s">
        <v>95</v>
      </c>
      <c r="E18" s="64"/>
    </row>
    <row r="19" spans="1:5" ht="12.75">
      <c r="A19" s="37"/>
      <c r="E19" s="53"/>
    </row>
    <row r="20" spans="1:5" ht="21" customHeight="1">
      <c r="A20" s="35" t="s">
        <v>117</v>
      </c>
      <c r="B20" s="66"/>
      <c r="C20" s="66"/>
      <c r="D20" s="67"/>
      <c r="E20" s="68"/>
    </row>
    <row r="21" spans="1:5" ht="13.5" thickBot="1">
      <c r="A21" s="39" t="s">
        <v>103</v>
      </c>
      <c r="B21" s="40" t="s">
        <v>104</v>
      </c>
      <c r="C21" s="40" t="s">
        <v>105</v>
      </c>
      <c r="D21" s="41" t="s">
        <v>106</v>
      </c>
      <c r="E21" s="68"/>
    </row>
    <row r="22" spans="1:5" ht="13.5" customHeight="1" thickTop="1">
      <c r="A22" s="45"/>
      <c r="B22" s="69"/>
      <c r="C22" s="70"/>
      <c r="D22" s="71"/>
      <c r="E22" s="72"/>
    </row>
    <row r="23" spans="1:5" ht="12.75">
      <c r="A23" s="73">
        <v>0.625</v>
      </c>
      <c r="B23" s="74"/>
      <c r="C23" s="74"/>
      <c r="E23" s="68"/>
    </row>
    <row r="24" spans="1:5" ht="12.75">
      <c r="A24" s="73"/>
      <c r="B24" s="75"/>
      <c r="C24" s="75"/>
      <c r="E24" s="68"/>
    </row>
    <row r="25" spans="1:5" ht="12.75">
      <c r="A25" s="59"/>
      <c r="B25" s="50"/>
      <c r="C25" s="65"/>
      <c r="D25" s="76"/>
      <c r="E25" s="68"/>
    </row>
    <row r="26" spans="1:5" ht="12.75">
      <c r="A26" s="45"/>
      <c r="B26" s="65" t="s">
        <v>46</v>
      </c>
      <c r="C26" s="77" t="s">
        <v>118</v>
      </c>
      <c r="D26" s="78" t="s">
        <v>40</v>
      </c>
      <c r="E26" s="68"/>
    </row>
    <row r="27" spans="1:5" ht="12.75">
      <c r="A27" s="54">
        <v>0.6875</v>
      </c>
      <c r="B27" s="63" t="s">
        <v>119</v>
      </c>
      <c r="C27" s="62" t="s">
        <v>120</v>
      </c>
      <c r="D27" s="79" t="s">
        <v>121</v>
      </c>
      <c r="E27" s="80"/>
    </row>
    <row r="28" spans="1:5" ht="12.75">
      <c r="A28" s="54"/>
      <c r="B28" s="63"/>
      <c r="C28" s="62"/>
      <c r="D28" s="79"/>
      <c r="E28" s="58"/>
    </row>
    <row r="29" spans="1:5" ht="12.75">
      <c r="A29" s="59"/>
      <c r="B29" s="81" t="s">
        <v>47</v>
      </c>
      <c r="C29" s="81" t="s">
        <v>17</v>
      </c>
      <c r="D29" s="82" t="s">
        <v>122</v>
      </c>
      <c r="E29" s="58"/>
    </row>
    <row r="30" spans="1:5" ht="12.75">
      <c r="A30" s="59"/>
      <c r="B30" s="65"/>
      <c r="C30" s="65"/>
      <c r="D30" s="78"/>
      <c r="E30" s="58"/>
    </row>
    <row r="31" spans="1:5" ht="12.75">
      <c r="A31" s="45"/>
      <c r="B31" s="50" t="s">
        <v>81</v>
      </c>
      <c r="C31" s="50" t="s">
        <v>84</v>
      </c>
      <c r="D31" s="78" t="s">
        <v>78</v>
      </c>
      <c r="E31" s="80"/>
    </row>
    <row r="32" spans="1:5" ht="12.75">
      <c r="A32" s="54">
        <v>0.75</v>
      </c>
      <c r="B32" s="57" t="s">
        <v>123</v>
      </c>
      <c r="C32" s="57" t="s">
        <v>124</v>
      </c>
      <c r="D32" s="57" t="s">
        <v>125</v>
      </c>
      <c r="E32" s="80"/>
    </row>
    <row r="33" spans="1:5" ht="12.75">
      <c r="A33" s="54"/>
      <c r="B33" s="57"/>
      <c r="C33" s="57"/>
      <c r="D33" s="57"/>
      <c r="E33" s="58"/>
    </row>
    <row r="34" spans="1:5" ht="12.75">
      <c r="A34" s="59"/>
      <c r="B34" s="50" t="s">
        <v>82</v>
      </c>
      <c r="C34" s="50" t="s">
        <v>85</v>
      </c>
      <c r="D34" s="61" t="s">
        <v>79</v>
      </c>
      <c r="E34" s="64"/>
    </row>
    <row r="35" spans="1:5" ht="12.75">
      <c r="A35" s="59"/>
      <c r="B35" s="50"/>
      <c r="C35" s="50"/>
      <c r="D35" s="61"/>
      <c r="E35" s="64"/>
    </row>
    <row r="36" spans="1:5" ht="12.75">
      <c r="A36" s="45"/>
      <c r="B36" s="51" t="s">
        <v>37</v>
      </c>
      <c r="C36" s="83" t="s">
        <v>51</v>
      </c>
      <c r="D36" s="84" t="s">
        <v>87</v>
      </c>
      <c r="E36" s="53"/>
    </row>
    <row r="37" spans="1:5" ht="12.75">
      <c r="A37" s="54">
        <v>0.8125</v>
      </c>
      <c r="B37" s="79" t="s">
        <v>126</v>
      </c>
      <c r="C37" s="63" t="s">
        <v>127</v>
      </c>
      <c r="D37" s="57" t="s">
        <v>128</v>
      </c>
      <c r="E37" s="53"/>
    </row>
    <row r="38" spans="1:5" ht="12.75">
      <c r="A38" s="54"/>
      <c r="B38" s="79"/>
      <c r="C38" s="63"/>
      <c r="D38" s="57"/>
      <c r="E38" s="58"/>
    </row>
    <row r="39" spans="1:5" ht="12.75">
      <c r="A39" s="37"/>
      <c r="B39" s="65" t="s">
        <v>38</v>
      </c>
      <c r="C39" s="51" t="s">
        <v>52</v>
      </c>
      <c r="D39" s="78" t="s">
        <v>88</v>
      </c>
      <c r="E39" s="58"/>
    </row>
    <row r="40" spans="1:5" ht="12.75">
      <c r="A40" s="37"/>
      <c r="B40" s="66"/>
      <c r="C40" s="66"/>
      <c r="D40" s="67"/>
      <c r="E40" s="53"/>
    </row>
    <row r="41" spans="1:5" ht="20.25">
      <c r="A41" s="35" t="s">
        <v>129</v>
      </c>
      <c r="B41" s="34"/>
      <c r="C41" s="34"/>
      <c r="D41" s="36"/>
      <c r="E41" s="68"/>
    </row>
    <row r="42" spans="1:5" ht="13.5" thickBot="1">
      <c r="A42" s="39" t="s">
        <v>103</v>
      </c>
      <c r="B42" s="40" t="s">
        <v>104</v>
      </c>
      <c r="C42" s="40" t="s">
        <v>105</v>
      </c>
      <c r="D42" s="41" t="s">
        <v>106</v>
      </c>
      <c r="E42" s="68"/>
    </row>
    <row r="43" spans="1:5" ht="13.5" thickTop="1">
      <c r="A43" s="45"/>
      <c r="B43" s="75"/>
      <c r="C43" s="46"/>
      <c r="D43" s="61"/>
      <c r="E43" s="72"/>
    </row>
    <row r="44" spans="1:5" ht="12.75">
      <c r="A44" s="54">
        <v>0.625</v>
      </c>
      <c r="B44" s="55"/>
      <c r="C44" s="55"/>
      <c r="D44" s="57" t="s">
        <v>130</v>
      </c>
      <c r="E44" s="68"/>
    </row>
    <row r="45" spans="1:5" ht="12.75">
      <c r="A45" s="54"/>
      <c r="B45" s="55"/>
      <c r="C45" s="55"/>
      <c r="D45" s="57"/>
      <c r="E45" s="68"/>
    </row>
    <row r="46" spans="1:5" ht="12.75">
      <c r="A46" s="85"/>
      <c r="B46" s="86"/>
      <c r="C46" s="86"/>
      <c r="D46" s="87"/>
      <c r="E46" s="68"/>
    </row>
    <row r="47" spans="1:5" ht="12.75">
      <c r="A47" s="45"/>
      <c r="B47" s="65" t="s">
        <v>14</v>
      </c>
      <c r="C47" s="50" t="s">
        <v>131</v>
      </c>
      <c r="D47" s="61" t="s">
        <v>132</v>
      </c>
      <c r="E47" s="68"/>
    </row>
    <row r="48" spans="1:5" ht="12.75">
      <c r="A48" s="54">
        <v>0.6875</v>
      </c>
      <c r="B48" s="62" t="s">
        <v>133</v>
      </c>
      <c r="C48" s="57" t="s">
        <v>134</v>
      </c>
      <c r="D48" s="56" t="s">
        <v>135</v>
      </c>
      <c r="E48" s="53"/>
    </row>
    <row r="49" spans="1:5" ht="12.75">
      <c r="A49" s="54"/>
      <c r="B49" s="62"/>
      <c r="C49" s="57"/>
      <c r="D49" s="56"/>
      <c r="E49" s="58"/>
    </row>
    <row r="50" spans="1:5" ht="12.75">
      <c r="A50" s="59"/>
      <c r="B50" s="50" t="s">
        <v>15</v>
      </c>
      <c r="C50" s="50" t="s">
        <v>100</v>
      </c>
      <c r="D50" s="61" t="s">
        <v>136</v>
      </c>
      <c r="E50" s="58"/>
    </row>
    <row r="51" spans="1:5" ht="12.75">
      <c r="A51" s="59"/>
      <c r="B51" s="50"/>
      <c r="C51" s="50"/>
      <c r="D51" s="61"/>
      <c r="E51" s="58"/>
    </row>
    <row r="52" spans="1:5" ht="12.75">
      <c r="A52" s="45"/>
      <c r="B52" s="50" t="s">
        <v>137</v>
      </c>
      <c r="C52" s="50" t="s">
        <v>138</v>
      </c>
      <c r="D52" s="84" t="s">
        <v>139</v>
      </c>
      <c r="E52" s="53"/>
    </row>
    <row r="53" spans="1:5" ht="12.75">
      <c r="A53" s="54">
        <v>0.75</v>
      </c>
      <c r="B53" s="57" t="s">
        <v>140</v>
      </c>
      <c r="C53" s="56" t="s">
        <v>141</v>
      </c>
      <c r="D53" s="56" t="s">
        <v>142</v>
      </c>
      <c r="E53" s="53"/>
    </row>
    <row r="54" spans="1:5" ht="12.75">
      <c r="A54" s="54"/>
      <c r="B54" s="57"/>
      <c r="C54" s="56"/>
      <c r="D54" s="56"/>
      <c r="E54" s="58"/>
    </row>
    <row r="55" spans="1:5" ht="12.75">
      <c r="A55" s="59"/>
      <c r="B55" s="50" t="s">
        <v>86</v>
      </c>
      <c r="C55" s="88" t="s">
        <v>73</v>
      </c>
      <c r="D55" s="61" t="s">
        <v>143</v>
      </c>
      <c r="E55" s="58"/>
    </row>
    <row r="56" spans="1:5" ht="12.75">
      <c r="A56" s="59"/>
      <c r="B56" s="50"/>
      <c r="C56" s="50"/>
      <c r="D56" s="50"/>
      <c r="E56" s="58"/>
    </row>
    <row r="57" spans="1:5" ht="12.75">
      <c r="A57" s="45"/>
      <c r="B57" s="60" t="s">
        <v>57</v>
      </c>
      <c r="C57" s="50" t="s">
        <v>144</v>
      </c>
      <c r="D57" s="50" t="s">
        <v>145</v>
      </c>
      <c r="E57" s="53"/>
    </row>
    <row r="58" spans="1:5" ht="12.75">
      <c r="A58" s="54">
        <v>0.8125</v>
      </c>
      <c r="B58" s="56" t="s">
        <v>146</v>
      </c>
      <c r="C58" s="56" t="s">
        <v>147</v>
      </c>
      <c r="D58" s="57" t="s">
        <v>148</v>
      </c>
      <c r="E58" s="53"/>
    </row>
    <row r="59" spans="1:5" ht="12.75">
      <c r="A59" s="54"/>
      <c r="B59" s="56"/>
      <c r="C59" s="56"/>
      <c r="D59" s="57"/>
      <c r="E59" s="58"/>
    </row>
    <row r="60" spans="1:5" ht="12.75">
      <c r="A60" s="89"/>
      <c r="B60" s="90" t="s">
        <v>58</v>
      </c>
      <c r="C60" s="90" t="s">
        <v>62</v>
      </c>
      <c r="D60" s="84" t="s">
        <v>96</v>
      </c>
      <c r="E60" s="58"/>
    </row>
    <row r="61" spans="1:4" ht="20.25">
      <c r="A61" s="35" t="s">
        <v>80</v>
      </c>
      <c r="B61" s="34"/>
      <c r="C61" s="34"/>
      <c r="D61" s="36"/>
    </row>
    <row r="62" spans="1:4" ht="13.5" thickBot="1">
      <c r="A62" s="39" t="s">
        <v>103</v>
      </c>
      <c r="B62" s="40" t="s">
        <v>104</v>
      </c>
      <c r="C62" s="40" t="s">
        <v>105</v>
      </c>
      <c r="D62" s="41" t="s">
        <v>106</v>
      </c>
    </row>
    <row r="63" spans="1:4" ht="13.5" thickTop="1">
      <c r="A63" s="91"/>
      <c r="B63" s="44"/>
      <c r="C63" s="44"/>
      <c r="D63" s="92"/>
    </row>
    <row r="64" spans="1:4" ht="12.75">
      <c r="A64" s="45"/>
      <c r="B64" s="75"/>
      <c r="C64" s="34"/>
      <c r="D64" s="61"/>
    </row>
    <row r="65" spans="1:4" ht="12.75">
      <c r="A65" s="54">
        <v>0.625</v>
      </c>
      <c r="B65" s="55"/>
      <c r="D65" s="56" t="s">
        <v>149</v>
      </c>
    </row>
    <row r="66" spans="1:4" ht="13.5" thickBot="1">
      <c r="A66" s="54"/>
      <c r="B66" s="55"/>
      <c r="D66" s="56"/>
    </row>
    <row r="67" spans="1:4" ht="13.5" thickTop="1">
      <c r="A67" s="45"/>
      <c r="B67" s="46"/>
      <c r="C67" s="75"/>
      <c r="D67" s="47"/>
    </row>
    <row r="68" spans="1:4" ht="12.75">
      <c r="A68" s="59"/>
      <c r="D68" s="36"/>
    </row>
    <row r="69" spans="1:3" ht="12.75">
      <c r="A69" s="45"/>
      <c r="B69" s="50" t="s">
        <v>150</v>
      </c>
      <c r="C69" s="60"/>
    </row>
    <row r="70" spans="1:4" ht="12.75">
      <c r="A70" s="54">
        <v>0.6875</v>
      </c>
      <c r="B70" s="62" t="s">
        <v>151</v>
      </c>
      <c r="C70" s="57" t="s">
        <v>152</v>
      </c>
      <c r="D70" s="56" t="s">
        <v>153</v>
      </c>
    </row>
    <row r="71" spans="1:4" ht="12.75">
      <c r="A71" s="54"/>
      <c r="B71" s="62"/>
      <c r="C71" s="57"/>
      <c r="D71" s="56"/>
    </row>
    <row r="72" spans="1:4" ht="12.75">
      <c r="A72" s="59"/>
      <c r="B72" s="50"/>
      <c r="C72" s="60"/>
      <c r="D72" s="61"/>
    </row>
    <row r="73" spans="1:4" ht="12.75">
      <c r="A73" s="59"/>
      <c r="B73" s="50"/>
      <c r="C73" s="60"/>
      <c r="D73" s="61"/>
    </row>
    <row r="74" spans="1:4" ht="12.75">
      <c r="A74" s="45"/>
      <c r="B74" s="50"/>
      <c r="C74" s="50" t="s">
        <v>54</v>
      </c>
      <c r="D74" s="61" t="s">
        <v>91</v>
      </c>
    </row>
    <row r="75" spans="1:4" ht="12.75">
      <c r="A75" s="54">
        <v>0.75</v>
      </c>
      <c r="B75" s="57" t="s">
        <v>154</v>
      </c>
      <c r="C75" s="56" t="s">
        <v>155</v>
      </c>
      <c r="D75" s="57" t="s">
        <v>130</v>
      </c>
    </row>
    <row r="76" spans="1:4" ht="12.75">
      <c r="A76" s="54"/>
      <c r="B76" s="57"/>
      <c r="C76" s="56"/>
      <c r="D76" s="57"/>
    </row>
    <row r="77" spans="1:4" ht="12.75">
      <c r="A77" s="85"/>
      <c r="B77" s="93"/>
      <c r="C77" s="86"/>
      <c r="D77" s="94" t="s">
        <v>156</v>
      </c>
    </row>
    <row r="78" spans="1:4" ht="12.75">
      <c r="A78" s="59"/>
      <c r="B78" s="50"/>
      <c r="C78" s="50"/>
      <c r="D78" s="61"/>
    </row>
    <row r="79" spans="1:4" ht="12.75">
      <c r="A79" s="59"/>
      <c r="B79" s="50"/>
      <c r="C79" s="50" t="s">
        <v>74</v>
      </c>
      <c r="D79" s="61" t="s">
        <v>18</v>
      </c>
    </row>
    <row r="80" spans="1:4" ht="12.75">
      <c r="A80" s="54">
        <v>0.8125</v>
      </c>
      <c r="B80" s="57" t="s">
        <v>157</v>
      </c>
      <c r="C80" s="56" t="s">
        <v>158</v>
      </c>
      <c r="D80" s="62" t="s">
        <v>159</v>
      </c>
    </row>
    <row r="81" spans="1:4" ht="12.75">
      <c r="A81" s="54"/>
      <c r="B81" s="57"/>
      <c r="C81" s="56"/>
      <c r="D81" s="62"/>
    </row>
    <row r="82" spans="1:4" ht="12.75">
      <c r="A82" s="37"/>
      <c r="B82" s="50"/>
      <c r="C82" s="50"/>
      <c r="D82" s="61"/>
    </row>
    <row r="83" ht="12.75">
      <c r="A83" s="37"/>
    </row>
    <row r="84" spans="1:4" ht="20.25">
      <c r="A84" s="35" t="s">
        <v>83</v>
      </c>
      <c r="B84" s="66"/>
      <c r="C84" s="66"/>
      <c r="D84" s="67"/>
    </row>
    <row r="85" spans="1:4" ht="13.5" thickBot="1">
      <c r="A85" s="39" t="s">
        <v>103</v>
      </c>
      <c r="B85" s="95" t="s">
        <v>104</v>
      </c>
      <c r="C85" s="40" t="s">
        <v>105</v>
      </c>
      <c r="D85" s="41" t="s">
        <v>106</v>
      </c>
    </row>
    <row r="86" spans="1:4" ht="13.5" thickTop="1">
      <c r="A86" s="45"/>
      <c r="B86" s="96"/>
      <c r="C86" s="70" t="s">
        <v>160</v>
      </c>
      <c r="D86" s="97" t="s">
        <v>33</v>
      </c>
    </row>
    <row r="87" spans="1:4" ht="12.75">
      <c r="A87" s="73">
        <v>0.625</v>
      </c>
      <c r="B87" s="62" t="s">
        <v>161</v>
      </c>
      <c r="C87" s="62" t="s">
        <v>162</v>
      </c>
      <c r="D87" s="79" t="s">
        <v>163</v>
      </c>
    </row>
    <row r="88" spans="1:4" ht="12.75">
      <c r="A88" s="73"/>
      <c r="B88" s="62"/>
      <c r="C88" s="62"/>
      <c r="D88" s="79"/>
    </row>
    <row r="89" spans="1:4" ht="12.75">
      <c r="A89" s="59"/>
      <c r="C89" s="50"/>
      <c r="D89" s="76"/>
    </row>
    <row r="90" spans="1:4" ht="12.75">
      <c r="A90" s="59"/>
      <c r="B90" s="93"/>
      <c r="C90" s="50"/>
      <c r="D90" s="67"/>
    </row>
    <row r="91" spans="1:4" ht="12.75">
      <c r="A91" s="45"/>
      <c r="B91" s="50" t="s">
        <v>45</v>
      </c>
      <c r="C91" s="77" t="s">
        <v>42</v>
      </c>
      <c r="D91" s="61"/>
    </row>
    <row r="92" spans="1:4" ht="12.75">
      <c r="A92" s="54">
        <v>0.6875</v>
      </c>
      <c r="B92" s="63" t="s">
        <v>164</v>
      </c>
      <c r="C92" s="79" t="s">
        <v>165</v>
      </c>
      <c r="D92" s="57" t="s">
        <v>166</v>
      </c>
    </row>
    <row r="93" spans="1:4" ht="12.75">
      <c r="A93" s="54"/>
      <c r="B93" s="63"/>
      <c r="C93" s="79"/>
      <c r="D93" s="57"/>
    </row>
    <row r="94" spans="1:4" ht="12.75">
      <c r="A94" s="59"/>
      <c r="B94" s="88"/>
      <c r="C94" s="88"/>
      <c r="D94" s="98"/>
    </row>
    <row r="95" spans="1:4" ht="12.75">
      <c r="A95" s="59"/>
      <c r="B95" s="50"/>
      <c r="C95" s="50"/>
      <c r="D95" s="61"/>
    </row>
    <row r="96" spans="1:4" ht="12.75">
      <c r="A96" s="45"/>
      <c r="B96" s="50" t="s">
        <v>167</v>
      </c>
      <c r="C96" s="50"/>
      <c r="D96" s="61"/>
    </row>
    <row r="97" spans="1:4" ht="12.75">
      <c r="A97" s="54">
        <v>0.75</v>
      </c>
      <c r="B97" s="62" t="s">
        <v>168</v>
      </c>
      <c r="C97" s="56" t="s">
        <v>169</v>
      </c>
      <c r="D97" s="63" t="s">
        <v>170</v>
      </c>
    </row>
    <row r="98" spans="1:4" ht="12.75">
      <c r="A98" s="54"/>
      <c r="B98" s="62"/>
      <c r="C98" s="56"/>
      <c r="D98" s="63"/>
    </row>
    <row r="99" spans="1:4" ht="12.75">
      <c r="A99" s="59"/>
      <c r="B99" s="50" t="s">
        <v>19</v>
      </c>
      <c r="C99" s="50"/>
      <c r="D99" s="61"/>
    </row>
    <row r="100" spans="1:4" ht="12.75">
      <c r="A100" s="59"/>
      <c r="B100" s="50"/>
      <c r="C100" s="50"/>
      <c r="D100" s="61"/>
    </row>
    <row r="101" spans="1:4" ht="12.75">
      <c r="A101" s="45"/>
      <c r="B101" s="60"/>
      <c r="C101" s="99"/>
      <c r="D101" s="84"/>
    </row>
    <row r="102" spans="1:4" ht="12.75">
      <c r="A102" s="54">
        <v>0.8125</v>
      </c>
      <c r="B102" s="56" t="s">
        <v>171</v>
      </c>
      <c r="C102" s="57" t="s">
        <v>172</v>
      </c>
      <c r="D102" s="62" t="s">
        <v>173</v>
      </c>
    </row>
    <row r="103" spans="1:4" ht="12.75">
      <c r="A103" s="54"/>
      <c r="B103" s="56"/>
      <c r="C103" s="57"/>
      <c r="D103" s="62"/>
    </row>
    <row r="104" spans="1:4" ht="12.75">
      <c r="A104" s="37"/>
      <c r="B104" s="50"/>
      <c r="C104" s="60"/>
      <c r="D104" s="61"/>
    </row>
    <row r="105" spans="1:4" ht="12.75">
      <c r="A105" s="37"/>
      <c r="B105" s="66"/>
      <c r="C105" s="66"/>
      <c r="D105" s="67"/>
    </row>
    <row r="106" spans="1:4" ht="20.25">
      <c r="A106" s="35" t="s">
        <v>174</v>
      </c>
      <c r="B106" s="34"/>
      <c r="C106" s="34"/>
      <c r="D106" s="36"/>
    </row>
    <row r="107" spans="1:4" ht="13.5" thickBot="1">
      <c r="A107" s="39" t="s">
        <v>103</v>
      </c>
      <c r="B107" s="40" t="s">
        <v>104</v>
      </c>
      <c r="C107" s="40" t="s">
        <v>105</v>
      </c>
      <c r="D107" s="41" t="s">
        <v>106</v>
      </c>
    </row>
    <row r="108" spans="1:4" ht="13.5" thickTop="1">
      <c r="A108" s="45"/>
      <c r="B108" s="75"/>
      <c r="C108" s="46"/>
      <c r="D108" s="61"/>
    </row>
    <row r="109" spans="1:4" ht="12.75">
      <c r="A109" s="54">
        <v>0.5625</v>
      </c>
      <c r="B109" s="55"/>
      <c r="C109" s="79" t="s">
        <v>175</v>
      </c>
      <c r="D109" s="100"/>
    </row>
    <row r="110" spans="1:4" ht="12.75">
      <c r="A110" s="54"/>
      <c r="B110" s="55"/>
      <c r="C110" s="79"/>
      <c r="D110" s="100"/>
    </row>
    <row r="111" spans="1:4" ht="12.75">
      <c r="A111" s="85"/>
      <c r="B111" s="86"/>
      <c r="C111" s="86"/>
      <c r="D111" s="87"/>
    </row>
    <row r="112" spans="1:4" ht="12.75">
      <c r="A112" s="45"/>
      <c r="B112" s="50"/>
      <c r="C112" s="50"/>
      <c r="D112" s="61"/>
    </row>
    <row r="113" spans="1:4" ht="12.75">
      <c r="A113" s="54">
        <v>0.625</v>
      </c>
      <c r="B113" s="100"/>
      <c r="C113" s="57" t="s">
        <v>176</v>
      </c>
      <c r="D113" s="56" t="s">
        <v>177</v>
      </c>
    </row>
    <row r="114" spans="1:4" ht="12.75">
      <c r="A114" s="54"/>
      <c r="B114" s="100"/>
      <c r="C114" s="57"/>
      <c r="D114" s="56"/>
    </row>
    <row r="115" spans="1:4" ht="12.75">
      <c r="A115" s="59"/>
      <c r="B115" s="50"/>
      <c r="C115" s="50"/>
      <c r="D115" s="61"/>
    </row>
    <row r="116" spans="1:4" ht="12.75">
      <c r="A116" s="59"/>
      <c r="B116" s="50"/>
      <c r="C116" s="50"/>
      <c r="D116" s="61"/>
    </row>
    <row r="117" spans="1:4" ht="12.75">
      <c r="A117" s="45"/>
      <c r="B117" s="50"/>
      <c r="C117" s="50"/>
      <c r="D117" s="84"/>
    </row>
    <row r="118" spans="1:4" ht="12.75">
      <c r="A118" s="54">
        <v>0.6875</v>
      </c>
      <c r="B118" s="100"/>
      <c r="C118" s="62" t="s">
        <v>178</v>
      </c>
      <c r="D118" s="63" t="s">
        <v>179</v>
      </c>
    </row>
    <row r="119" spans="1:4" ht="12.75">
      <c r="A119" s="54"/>
      <c r="B119" s="100"/>
      <c r="C119" s="62"/>
      <c r="D119" s="63"/>
    </row>
    <row r="120" spans="1:4" ht="12.75">
      <c r="A120" s="59"/>
      <c r="B120" s="50"/>
      <c r="C120" s="88"/>
      <c r="D120" s="61"/>
    </row>
    <row r="121" spans="1:4" ht="12.75">
      <c r="A121" s="59"/>
      <c r="B121" s="50"/>
      <c r="C121" s="50"/>
      <c r="D121" s="50"/>
    </row>
    <row r="122" spans="1:4" ht="12.75">
      <c r="A122" s="101"/>
      <c r="B122" s="60"/>
      <c r="C122" s="50"/>
      <c r="D122" s="50"/>
    </row>
    <row r="123" spans="1:4" ht="12.75">
      <c r="A123" s="102"/>
      <c r="B123" s="103"/>
      <c r="C123" s="103"/>
      <c r="D123" s="104"/>
    </row>
    <row r="124" spans="1:4" ht="12.75">
      <c r="A124" s="102"/>
      <c r="B124" s="103"/>
      <c r="C124" s="103"/>
      <c r="D124" s="104"/>
    </row>
    <row r="125" spans="1:4" ht="12.75">
      <c r="A125" s="34"/>
      <c r="B125" s="50"/>
      <c r="C125" s="50"/>
      <c r="D125" s="50"/>
    </row>
    <row r="126" spans="1:4" ht="12.75">
      <c r="A126" s="34"/>
      <c r="B126" s="66"/>
      <c r="C126" s="66"/>
      <c r="D126" s="66"/>
    </row>
    <row r="127" spans="1:4" ht="12.75">
      <c r="A127" s="34"/>
      <c r="B127" s="34"/>
      <c r="C127" s="34"/>
      <c r="D127" s="34"/>
    </row>
    <row r="128" spans="1:4" ht="12.75">
      <c r="A128" s="34"/>
      <c r="B128" s="34"/>
      <c r="C128" s="34"/>
      <c r="D128" s="34"/>
    </row>
  </sheetData>
  <mergeCells count="89">
    <mergeCell ref="A123:A124"/>
    <mergeCell ref="B123:B124"/>
    <mergeCell ref="C123:C124"/>
    <mergeCell ref="D123:D124"/>
    <mergeCell ref="A118:A119"/>
    <mergeCell ref="B118:B119"/>
    <mergeCell ref="C118:C119"/>
    <mergeCell ref="D118:D119"/>
    <mergeCell ref="A113:A114"/>
    <mergeCell ref="B113:B114"/>
    <mergeCell ref="C113:C114"/>
    <mergeCell ref="D113:D114"/>
    <mergeCell ref="A109:A110"/>
    <mergeCell ref="B109:B110"/>
    <mergeCell ref="C109:C110"/>
    <mergeCell ref="D109:D110"/>
    <mergeCell ref="A102:A103"/>
    <mergeCell ref="B102:B103"/>
    <mergeCell ref="C102:C103"/>
    <mergeCell ref="D102:D103"/>
    <mergeCell ref="A97:A98"/>
    <mergeCell ref="B97:B98"/>
    <mergeCell ref="C97:C98"/>
    <mergeCell ref="D97:D98"/>
    <mergeCell ref="A92:A93"/>
    <mergeCell ref="B92:B93"/>
    <mergeCell ref="C92:C93"/>
    <mergeCell ref="D92:D93"/>
    <mergeCell ref="A87:A88"/>
    <mergeCell ref="B87:B88"/>
    <mergeCell ref="C87:C88"/>
    <mergeCell ref="D87:D88"/>
    <mergeCell ref="A80:A81"/>
    <mergeCell ref="B80:B81"/>
    <mergeCell ref="C80:C81"/>
    <mergeCell ref="D80:D81"/>
    <mergeCell ref="A75:A76"/>
    <mergeCell ref="B75:B76"/>
    <mergeCell ref="C75:C76"/>
    <mergeCell ref="D75:D76"/>
    <mergeCell ref="A65:A66"/>
    <mergeCell ref="B65:B66"/>
    <mergeCell ref="D65:D66"/>
    <mergeCell ref="A70:A71"/>
    <mergeCell ref="B70:B71"/>
    <mergeCell ref="C70:C71"/>
    <mergeCell ref="D70:D71"/>
    <mergeCell ref="A58:A59"/>
    <mergeCell ref="B58:B59"/>
    <mergeCell ref="C58:C59"/>
    <mergeCell ref="D58:D59"/>
    <mergeCell ref="A53:A54"/>
    <mergeCell ref="B53:B54"/>
    <mergeCell ref="C53:C54"/>
    <mergeCell ref="D53:D54"/>
    <mergeCell ref="A48:A49"/>
    <mergeCell ref="B48:B49"/>
    <mergeCell ref="C48:C49"/>
    <mergeCell ref="D48:D49"/>
    <mergeCell ref="A44:A45"/>
    <mergeCell ref="B44:B45"/>
    <mergeCell ref="C44:C45"/>
    <mergeCell ref="D44:D45"/>
    <mergeCell ref="A37:A38"/>
    <mergeCell ref="B37:B38"/>
    <mergeCell ref="C37:C38"/>
    <mergeCell ref="D37:D38"/>
    <mergeCell ref="D27:D28"/>
    <mergeCell ref="A32:A33"/>
    <mergeCell ref="B32:B33"/>
    <mergeCell ref="C32:C33"/>
    <mergeCell ref="D32:D33"/>
    <mergeCell ref="A23:A24"/>
    <mergeCell ref="A27:A28"/>
    <mergeCell ref="B27:B28"/>
    <mergeCell ref="C27:C28"/>
    <mergeCell ref="A16:A17"/>
    <mergeCell ref="B16:B17"/>
    <mergeCell ref="C16:C17"/>
    <mergeCell ref="D16:D17"/>
    <mergeCell ref="A11:A12"/>
    <mergeCell ref="B11:B12"/>
    <mergeCell ref="C11:C12"/>
    <mergeCell ref="D11:D12"/>
    <mergeCell ref="A1:D1"/>
    <mergeCell ref="A6:A7"/>
    <mergeCell ref="B6:B7"/>
    <mergeCell ref="C6:C7"/>
    <mergeCell ref="D6:D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44"/>
  <sheetViews>
    <sheetView tabSelected="1"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2" sqref="A2:S2"/>
    </sheetView>
  </sheetViews>
  <sheetFormatPr defaultColWidth="9.140625" defaultRowHeight="15" outlineLevelCol="1"/>
  <cols>
    <col min="1" max="1" width="31.28125" style="14" customWidth="1"/>
    <col min="2" max="4" width="2.7109375" style="14" customWidth="1"/>
    <col min="5" max="5" width="10.8515625" style="14" customWidth="1"/>
    <col min="6" max="6" width="26.57421875" style="14" customWidth="1"/>
    <col min="7" max="8" width="2.7109375" style="14" customWidth="1"/>
    <col min="9" max="9" width="2.7109375" style="4" customWidth="1"/>
    <col min="10" max="10" width="10.8515625" style="14" customWidth="1"/>
    <col min="11" max="11" width="18.7109375" style="14" customWidth="1"/>
    <col min="12" max="13" width="2.7109375" style="14" customWidth="1"/>
    <col min="14" max="14" width="2.7109375" style="4" customWidth="1"/>
    <col min="15" max="15" width="10.8515625" style="14" customWidth="1"/>
    <col min="16" max="16" width="18.7109375" style="14" customWidth="1"/>
    <col min="17" max="18" width="2.7109375" style="14" customWidth="1"/>
    <col min="19" max="19" width="2.7109375" style="4" customWidth="1"/>
    <col min="20" max="20" width="9.140625" style="14" hidden="1" customWidth="1"/>
    <col min="21" max="21" width="15.00390625" style="14" hidden="1" customWidth="1"/>
    <col min="22" max="26" width="8.140625" style="14" hidden="1" customWidth="1" outlineLevel="1"/>
    <col min="27" max="27" width="9.8515625" style="14" hidden="1" customWidth="1" outlineLevel="1"/>
    <col min="28" max="32" width="8.140625" style="14" hidden="1" customWidth="1" outlineLevel="1"/>
    <col min="33" max="33" width="9.8515625" style="14" hidden="1" customWidth="1" outlineLevel="1"/>
    <col min="34" max="38" width="8.140625" style="14" hidden="1" customWidth="1" outlineLevel="1"/>
    <col min="39" max="39" width="9.8515625" style="14" hidden="1" customWidth="1" outlineLevel="1"/>
    <col min="40" max="43" width="8.140625" style="14" hidden="1" customWidth="1" outlineLevel="1"/>
    <col min="44" max="44" width="9.140625" style="14" customWidth="1" collapsed="1"/>
    <col min="45" max="16384" width="9.140625" style="14" customWidth="1"/>
  </cols>
  <sheetData>
    <row r="1" ht="15.75"/>
    <row r="2" spans="1:21" s="107" customFormat="1" ht="45">
      <c r="A2" s="110" t="s">
        <v>182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9" t="s">
        <v>2</v>
      </c>
      <c r="U2" s="14" t="s">
        <v>13</v>
      </c>
    </row>
    <row r="3" ht="15.75"/>
    <row r="4" spans="1:43" s="4" customFormat="1" ht="15.75">
      <c r="A4" s="105" t="s">
        <v>5</v>
      </c>
      <c r="B4" s="105"/>
      <c r="C4" s="105"/>
      <c r="D4" s="105"/>
      <c r="E4" s="106"/>
      <c r="F4" s="105" t="s">
        <v>6</v>
      </c>
      <c r="G4" s="105"/>
      <c r="H4" s="105"/>
      <c r="I4" s="105"/>
      <c r="J4" s="106"/>
      <c r="K4" s="105" t="s">
        <v>0</v>
      </c>
      <c r="L4" s="105"/>
      <c r="M4" s="105"/>
      <c r="N4" s="105"/>
      <c r="O4" s="106"/>
      <c r="P4" s="105" t="s">
        <v>1</v>
      </c>
      <c r="Q4" s="105"/>
      <c r="R4" s="105"/>
      <c r="S4" s="105"/>
      <c r="U4" s="4" t="s">
        <v>7</v>
      </c>
      <c r="V4" s="26" t="str">
        <f>A4</f>
        <v>1. Runde</v>
      </c>
      <c r="W4" s="26"/>
      <c r="X4" s="26"/>
      <c r="Y4" s="26"/>
      <c r="Z4" s="5"/>
      <c r="AB4" s="22" t="str">
        <f>F4</f>
        <v>2. Runde</v>
      </c>
      <c r="AC4" s="22"/>
      <c r="AD4" s="22"/>
      <c r="AE4" s="22"/>
      <c r="AF4" s="6"/>
      <c r="AH4" s="22" t="str">
        <f>K4</f>
        <v>Halbfinale</v>
      </c>
      <c r="AI4" s="22"/>
      <c r="AJ4" s="22"/>
      <c r="AK4" s="22"/>
      <c r="AL4" s="6"/>
      <c r="AN4" s="22" t="str">
        <f>P4</f>
        <v>Finale</v>
      </c>
      <c r="AO4" s="22"/>
      <c r="AP4" s="22"/>
      <c r="AQ4" s="22"/>
    </row>
    <row r="5" spans="1:43" s="4" customFormat="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V5" s="28"/>
      <c r="W5" s="28"/>
      <c r="X5" s="28"/>
      <c r="Y5" s="28"/>
      <c r="Z5" s="5"/>
      <c r="AB5" s="22"/>
      <c r="AC5" s="22"/>
      <c r="AD5" s="22"/>
      <c r="AE5" s="22"/>
      <c r="AF5" s="6"/>
      <c r="AH5" s="22"/>
      <c r="AI5" s="22"/>
      <c r="AJ5" s="22"/>
      <c r="AK5" s="22"/>
      <c r="AL5" s="6"/>
      <c r="AN5" s="22"/>
      <c r="AO5" s="22"/>
      <c r="AP5" s="22"/>
      <c r="AQ5" s="22"/>
    </row>
    <row r="6" spans="1:26" s="4" customFormat="1" ht="15.75">
      <c r="A6" s="23" t="str">
        <f>"Spiel "&amp;$U$2&amp;"-11"</f>
        <v>Spiel D30_40-11</v>
      </c>
      <c r="B6" s="23"/>
      <c r="C6" s="23"/>
      <c r="D6" s="2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V6" s="23" t="str">
        <f>A6</f>
        <v>Spiel D30_40-11</v>
      </c>
      <c r="W6" s="23"/>
      <c r="X6" s="23"/>
      <c r="Y6" s="23"/>
      <c r="Z6" s="5"/>
    </row>
    <row r="7" spans="1:26" s="4" customFormat="1" ht="15">
      <c r="A7" s="9"/>
      <c r="B7" s="25" t="s">
        <v>3</v>
      </c>
      <c r="C7" s="25"/>
      <c r="D7" s="25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V7" s="10" t="s">
        <v>8</v>
      </c>
      <c r="W7" s="10" t="s">
        <v>9</v>
      </c>
      <c r="X7" s="10" t="s">
        <v>10</v>
      </c>
      <c r="Y7" s="10" t="s">
        <v>11</v>
      </c>
      <c r="Z7" s="5"/>
    </row>
    <row r="8" spans="1:26" s="4" customFormat="1" ht="15">
      <c r="A8" s="11" t="s">
        <v>12</v>
      </c>
      <c r="B8" s="12"/>
      <c r="C8" s="12"/>
      <c r="D8" s="1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V8" s="13">
        <f>IF(B8&gt;B9,1,0)</f>
        <v>0</v>
      </c>
      <c r="W8" s="13">
        <f>IF(C8&gt;C9,1,0)</f>
        <v>0</v>
      </c>
      <c r="X8" s="13">
        <f>IF(D8&gt;D9,1,0)</f>
        <v>0</v>
      </c>
      <c r="Y8" s="13">
        <f>SUM(V8:X8)</f>
        <v>0</v>
      </c>
      <c r="Z8" s="5"/>
    </row>
    <row r="9" spans="1:32" s="4" customFormat="1" ht="15">
      <c r="A9" s="11" t="s">
        <v>25</v>
      </c>
      <c r="B9" s="12"/>
      <c r="C9" s="12"/>
      <c r="D9" s="12"/>
      <c r="E9" s="8"/>
      <c r="F9" s="23" t="str">
        <f>"Spiel "&amp;$U$2&amp;"-21"</f>
        <v>Spiel D30_40-21</v>
      </c>
      <c r="G9" s="23"/>
      <c r="H9" s="23"/>
      <c r="I9" s="23"/>
      <c r="J9" s="8"/>
      <c r="K9" s="8"/>
      <c r="L9" s="8"/>
      <c r="M9" s="8"/>
      <c r="N9" s="8"/>
      <c r="O9" s="8"/>
      <c r="P9" s="8"/>
      <c r="Q9" s="8"/>
      <c r="R9" s="8"/>
      <c r="S9" s="8"/>
      <c r="V9" s="13">
        <f>IF(B9&gt;B8,1,0)</f>
        <v>0</v>
      </c>
      <c r="W9" s="13">
        <f>IF(C9&gt;C8,1,0)</f>
        <v>0</v>
      </c>
      <c r="X9" s="13">
        <f>IF(D9&gt;D8,1,0)</f>
        <v>0</v>
      </c>
      <c r="Y9" s="13">
        <f>SUM(V9:X9)</f>
        <v>0</v>
      </c>
      <c r="Z9" s="5"/>
      <c r="AB9" s="23" t="str">
        <f>F9</f>
        <v>Spiel D30_40-21</v>
      </c>
      <c r="AC9" s="23"/>
      <c r="AD9" s="23"/>
      <c r="AE9" s="23"/>
      <c r="AF9" s="5"/>
    </row>
    <row r="10" spans="1:32" s="4" customFormat="1" ht="15">
      <c r="A10" s="14"/>
      <c r="B10" s="6"/>
      <c r="C10" s="6"/>
      <c r="D10" s="6"/>
      <c r="E10" s="8"/>
      <c r="F10" s="9" t="s">
        <v>26</v>
      </c>
      <c r="G10" s="25" t="s">
        <v>3</v>
      </c>
      <c r="H10" s="25"/>
      <c r="I10" s="25"/>
      <c r="J10" s="8"/>
      <c r="K10" s="8"/>
      <c r="L10" s="8"/>
      <c r="M10" s="8"/>
      <c r="N10" s="8"/>
      <c r="O10" s="8"/>
      <c r="P10" s="8"/>
      <c r="Q10" s="8"/>
      <c r="R10" s="8"/>
      <c r="S10" s="8"/>
      <c r="AB10" s="10" t="s">
        <v>8</v>
      </c>
      <c r="AC10" s="10" t="s">
        <v>9</v>
      </c>
      <c r="AD10" s="10" t="s">
        <v>10</v>
      </c>
      <c r="AE10" s="10" t="s">
        <v>11</v>
      </c>
      <c r="AF10" s="5"/>
    </row>
    <row r="11" spans="1:32" s="4" customFormat="1" ht="15">
      <c r="A11" s="23" t="str">
        <f>"Spiel "&amp;$U$2&amp;"-12"</f>
        <v>Spiel D30_40-12</v>
      </c>
      <c r="B11" s="23"/>
      <c r="C11" s="23"/>
      <c r="D11" s="23"/>
      <c r="E11" s="8"/>
      <c r="F11" s="11" t="s">
        <v>12</v>
      </c>
      <c r="G11" s="16"/>
      <c r="H11" s="16"/>
      <c r="I11" s="12"/>
      <c r="J11" s="8"/>
      <c r="K11" s="8"/>
      <c r="L11" s="8"/>
      <c r="M11" s="8"/>
      <c r="N11" s="8"/>
      <c r="O11" s="8"/>
      <c r="P11" s="8"/>
      <c r="Q11" s="8"/>
      <c r="R11" s="8"/>
      <c r="S11" s="8"/>
      <c r="V11" s="23" t="str">
        <f>A11</f>
        <v>Spiel D30_40-12</v>
      </c>
      <c r="W11" s="23"/>
      <c r="X11" s="23"/>
      <c r="Y11" s="23"/>
      <c r="Z11" s="5"/>
      <c r="AA11" s="15">
        <f>IF(AND($Y$8=0,$Y$9=0),"",IF(OR($A$8="",$A$9="",$Y$8=$Y$9,AND($Y$8&lt;2,$Y$9&lt;2)),"Fehler in "&amp;$V$6,IF($Y$8&gt;$Y$9,$A$8,$A$9)))</f>
      </c>
      <c r="AB11" s="13">
        <f>IF(G11&gt;G12,1,0)</f>
        <v>0</v>
      </c>
      <c r="AC11" s="13">
        <f>IF(H11&gt;H12,1,0)</f>
        <v>0</v>
      </c>
      <c r="AD11" s="13">
        <f>IF(I11&gt;I12,1,0)</f>
        <v>0</v>
      </c>
      <c r="AE11" s="13">
        <f>SUM(AB11:AD11)</f>
        <v>0</v>
      </c>
      <c r="AF11" s="5"/>
    </row>
    <row r="12" spans="1:32" s="4" customFormat="1" ht="15">
      <c r="A12" s="9"/>
      <c r="B12" s="25" t="s">
        <v>3</v>
      </c>
      <c r="C12" s="25"/>
      <c r="D12" s="25"/>
      <c r="E12" s="8"/>
      <c r="F12" s="15">
        <f>AA12</f>
      </c>
      <c r="G12" s="16"/>
      <c r="H12" s="16"/>
      <c r="I12" s="12"/>
      <c r="J12" s="8"/>
      <c r="K12" s="8"/>
      <c r="L12" s="8"/>
      <c r="M12" s="8"/>
      <c r="N12" s="8"/>
      <c r="O12" s="8"/>
      <c r="P12" s="8"/>
      <c r="Q12" s="8"/>
      <c r="R12" s="8"/>
      <c r="S12" s="8"/>
      <c r="V12" s="10" t="s">
        <v>8</v>
      </c>
      <c r="W12" s="10" t="s">
        <v>9</v>
      </c>
      <c r="X12" s="10" t="s">
        <v>10</v>
      </c>
      <c r="Y12" s="10" t="s">
        <v>11</v>
      </c>
      <c r="Z12" s="5"/>
      <c r="AA12" s="15">
        <f>IF(AND($Y$13=0,$Y$14=0),"",IF(OR($A$13="",$A$14="",$Y$13=$Y$14,AND($Y$13&lt;2,$Y$14&lt;2)),"Fehler in "&amp;$V$7,IF($Y$13&gt;$Y$14,$A$13,$A$14)))</f>
      </c>
      <c r="AB12" s="13">
        <f>IF(G12&gt;G11,1,0)</f>
        <v>0</v>
      </c>
      <c r="AC12" s="13">
        <f>IF(H12&gt;H11,1,0)</f>
        <v>0</v>
      </c>
      <c r="AD12" s="13">
        <f>IF(I12&gt;I11,1,0)</f>
        <v>0</v>
      </c>
      <c r="AE12" s="13">
        <f>SUM(AB12:AD12)</f>
        <v>0</v>
      </c>
      <c r="AF12" s="5"/>
    </row>
    <row r="13" spans="1:26" s="4" customFormat="1" ht="15">
      <c r="A13" s="17" t="s">
        <v>14</v>
      </c>
      <c r="B13" s="12"/>
      <c r="C13" s="12"/>
      <c r="D13" s="1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V13" s="13">
        <f>IF(B13&gt;B14,1,0)</f>
        <v>0</v>
      </c>
      <c r="W13" s="13">
        <f>IF(C13&gt;C14,1,0)</f>
        <v>0</v>
      </c>
      <c r="X13" s="13">
        <f>IF(D13&gt;D14,1,0)</f>
        <v>0</v>
      </c>
      <c r="Y13" s="13">
        <f>SUM(V13:X13)</f>
        <v>0</v>
      </c>
      <c r="Z13" s="5"/>
    </row>
    <row r="14" spans="1:38" ht="15">
      <c r="A14" s="17" t="s">
        <v>15</v>
      </c>
      <c r="B14" s="12"/>
      <c r="C14" s="12"/>
      <c r="D14" s="12"/>
      <c r="K14" s="23" t="str">
        <f>"Spiel "&amp;$U$2&amp;"-31"</f>
        <v>Spiel D30_40-31</v>
      </c>
      <c r="L14" s="23"/>
      <c r="M14" s="23"/>
      <c r="N14" s="23"/>
      <c r="V14" s="13">
        <f>IF(B14&gt;B13,1,0)</f>
        <v>0</v>
      </c>
      <c r="W14" s="13">
        <f>IF(C14&gt;C13,1,0)</f>
        <v>0</v>
      </c>
      <c r="X14" s="13">
        <f>IF(D14&gt;D13,1,0)</f>
        <v>0</v>
      </c>
      <c r="Y14" s="13">
        <f>SUM(V14:X14)</f>
        <v>0</v>
      </c>
      <c r="Z14" s="5"/>
      <c r="AH14" s="23" t="str">
        <f>K14</f>
        <v>Spiel D30_40-31</v>
      </c>
      <c r="AI14" s="23"/>
      <c r="AJ14" s="23"/>
      <c r="AK14" s="23"/>
      <c r="AL14" s="5"/>
    </row>
    <row r="15" spans="2:38" ht="15">
      <c r="B15" s="18"/>
      <c r="C15" s="18"/>
      <c r="D15" s="18"/>
      <c r="K15" s="9" t="s">
        <v>28</v>
      </c>
      <c r="L15" s="25" t="s">
        <v>3</v>
      </c>
      <c r="M15" s="25"/>
      <c r="N15" s="25"/>
      <c r="AH15" s="10" t="s">
        <v>8</v>
      </c>
      <c r="AI15" s="10" t="s">
        <v>9</v>
      </c>
      <c r="AJ15" s="10" t="s">
        <v>10</v>
      </c>
      <c r="AK15" s="10" t="s">
        <v>11</v>
      </c>
      <c r="AL15" s="5"/>
    </row>
    <row r="16" spans="1:38" ht="15">
      <c r="A16" s="23" t="str">
        <f>"Spiel "&amp;$U$2&amp;"-13"</f>
        <v>Spiel D30_40-13</v>
      </c>
      <c r="B16" s="23"/>
      <c r="C16" s="23"/>
      <c r="D16" s="23"/>
      <c r="K16" s="15">
        <f>AG16</f>
      </c>
      <c r="L16" s="16"/>
      <c r="M16" s="16"/>
      <c r="N16" s="12"/>
      <c r="V16" s="23" t="str">
        <f>A16</f>
        <v>Spiel D30_40-13</v>
      </c>
      <c r="W16" s="23"/>
      <c r="X16" s="23"/>
      <c r="Y16" s="23"/>
      <c r="Z16" s="5"/>
      <c r="AG16" s="15">
        <f>IF(AND($AE$11=0,$AE$12=0),"",IF(OR($AA$11="",$AA$12="",$AE$11=$AE$12,AND($AE$11&lt;2,$AE$12&lt;2)),"Fehler in "&amp;$AB$9,IF($AE$11&gt;$AE$12,$AA$11,$AA$12)))</f>
      </c>
      <c r="AH16" s="13">
        <f>IF(L16&gt;L17,1,0)</f>
        <v>0</v>
      </c>
      <c r="AI16" s="13">
        <f>IF(M16&gt;M17,1,0)</f>
        <v>0</v>
      </c>
      <c r="AJ16" s="13">
        <f>IF(N16&gt;N17,1,0)</f>
        <v>0</v>
      </c>
      <c r="AK16" s="13">
        <f>SUM(AH16:AJ16)</f>
        <v>0</v>
      </c>
      <c r="AL16" s="5"/>
    </row>
    <row r="17" spans="1:38" ht="15">
      <c r="A17" s="9"/>
      <c r="B17" s="25" t="s">
        <v>3</v>
      </c>
      <c r="C17" s="25"/>
      <c r="D17" s="25"/>
      <c r="K17" s="15">
        <f>AG17</f>
      </c>
      <c r="L17" s="16"/>
      <c r="M17" s="16"/>
      <c r="N17" s="12"/>
      <c r="V17" s="10" t="s">
        <v>8</v>
      </c>
      <c r="W17" s="10" t="s">
        <v>9</v>
      </c>
      <c r="X17" s="10" t="s">
        <v>10</v>
      </c>
      <c r="Y17" s="10" t="s">
        <v>11</v>
      </c>
      <c r="Z17" s="5"/>
      <c r="AG17" s="15">
        <f>IF(AND($AE$21=0,$AE$22=0),"",IF(OR($AA$21="",$AA$22="",$AE$21=$AE$22,AND($AE$21&lt;2,$AE$22&lt;2)),"Fehler in "&amp;$AB$19,IF($AE$21&gt;$AE$22,$AA$21,$AA$22)))</f>
      </c>
      <c r="AH17" s="13">
        <f>IF(L17&gt;L16,1,0)</f>
        <v>0</v>
      </c>
      <c r="AI17" s="13">
        <f>IF(M17&gt;M16,1,0)</f>
        <v>0</v>
      </c>
      <c r="AJ17" s="13">
        <f>IF(N17&gt;N16,1,0)</f>
        <v>0</v>
      </c>
      <c r="AK17" s="13">
        <f>SUM(AH17:AJ17)</f>
        <v>0</v>
      </c>
      <c r="AL17" s="5"/>
    </row>
    <row r="18" spans="1:26" ht="15">
      <c r="A18" s="17" t="s">
        <v>16</v>
      </c>
      <c r="B18" s="12"/>
      <c r="C18" s="12"/>
      <c r="D18" s="12"/>
      <c r="V18" s="13">
        <f>IF(B18&gt;B19,1,0)</f>
        <v>0</v>
      </c>
      <c r="W18" s="13">
        <f>IF(C18&gt;C19,1,0)</f>
        <v>0</v>
      </c>
      <c r="X18" s="13">
        <f>IF(D18&gt;D19,1,0)</f>
        <v>0</v>
      </c>
      <c r="Y18" s="13">
        <f>SUM(V18:X18)</f>
        <v>0</v>
      </c>
      <c r="Z18" s="5"/>
    </row>
    <row r="19" spans="1:32" ht="15">
      <c r="A19" s="17" t="s">
        <v>17</v>
      </c>
      <c r="B19" s="12"/>
      <c r="C19" s="12"/>
      <c r="D19" s="12"/>
      <c r="F19" s="23" t="str">
        <f>"Spiel "&amp;$U$2&amp;"-22"</f>
        <v>Spiel D30_40-22</v>
      </c>
      <c r="G19" s="23"/>
      <c r="H19" s="23"/>
      <c r="I19" s="23"/>
      <c r="V19" s="13">
        <f>IF(B19&gt;B18,1,0)</f>
        <v>0</v>
      </c>
      <c r="W19" s="13">
        <f>IF(C19&gt;C18,1,0)</f>
        <v>0</v>
      </c>
      <c r="X19" s="13">
        <f>IF(D19&gt;D18,1,0)</f>
        <v>0</v>
      </c>
      <c r="Y19" s="13">
        <f>SUM(V19:X19)</f>
        <v>0</v>
      </c>
      <c r="Z19" s="5"/>
      <c r="AB19" s="23" t="str">
        <f>F19</f>
        <v>Spiel D30_40-22</v>
      </c>
      <c r="AC19" s="23"/>
      <c r="AD19" s="23"/>
      <c r="AE19" s="23"/>
      <c r="AF19" s="5"/>
    </row>
    <row r="20" spans="2:32" ht="15">
      <c r="B20" s="6"/>
      <c r="C20" s="6"/>
      <c r="D20" s="6"/>
      <c r="F20" s="9" t="s">
        <v>31</v>
      </c>
      <c r="G20" s="25" t="s">
        <v>3</v>
      </c>
      <c r="H20" s="25"/>
      <c r="I20" s="25"/>
      <c r="AB20" s="10" t="s">
        <v>8</v>
      </c>
      <c r="AC20" s="10" t="s">
        <v>9</v>
      </c>
      <c r="AD20" s="10" t="s">
        <v>10</v>
      </c>
      <c r="AE20" s="10" t="s">
        <v>11</v>
      </c>
      <c r="AF20" s="5"/>
    </row>
    <row r="21" spans="1:32" ht="15">
      <c r="A21" s="23" t="str">
        <f>"Spiel "&amp;$U$2&amp;"-14"</f>
        <v>Spiel D30_40-14</v>
      </c>
      <c r="B21" s="23"/>
      <c r="C21" s="23"/>
      <c r="D21" s="23"/>
      <c r="F21" s="15">
        <f>AA21</f>
      </c>
      <c r="G21" s="16"/>
      <c r="H21" s="16"/>
      <c r="I21" s="12"/>
      <c r="V21" s="23" t="str">
        <f>A21</f>
        <v>Spiel D30_40-14</v>
      </c>
      <c r="W21" s="23"/>
      <c r="X21" s="23"/>
      <c r="Y21" s="23"/>
      <c r="Z21" s="5"/>
      <c r="AA21" s="15">
        <f>IF(AND($Y$18=0,$Y$19=0),"",IF(OR($A$18="",$A$19="",$Y$18=$Y$19,AND($Y$18&lt;2,$Y$19&lt;2)),"Fehler in "&amp;$V$16,IF($Y$18&gt;$Y$19,$A$18,$A$19)))</f>
      </c>
      <c r="AB21" s="13">
        <f>IF(G21&gt;G22,1,0)</f>
        <v>0</v>
      </c>
      <c r="AC21" s="13">
        <f>IF(H21&gt;H22,1,0)</f>
        <v>0</v>
      </c>
      <c r="AD21" s="13">
        <f>IF(I21&gt;I22,1,0)</f>
        <v>0</v>
      </c>
      <c r="AE21" s="13">
        <f>SUM(AB21:AD21)</f>
        <v>0</v>
      </c>
      <c r="AF21" s="5"/>
    </row>
    <row r="22" spans="1:32" ht="15">
      <c r="A22" s="9"/>
      <c r="B22" s="25" t="s">
        <v>3</v>
      </c>
      <c r="C22" s="25"/>
      <c r="D22" s="25"/>
      <c r="F22" s="17" t="s">
        <v>18</v>
      </c>
      <c r="G22" s="16"/>
      <c r="H22" s="16"/>
      <c r="I22" s="12"/>
      <c r="V22" s="10" t="s">
        <v>8</v>
      </c>
      <c r="W22" s="10" t="s">
        <v>9</v>
      </c>
      <c r="X22" s="10" t="s">
        <v>10</v>
      </c>
      <c r="Y22" s="10" t="s">
        <v>11</v>
      </c>
      <c r="Z22" s="5"/>
      <c r="AA22" s="15">
        <f>IF(AND($Y$23=0,$Y$24=0),"",IF(OR($A$23="",$A$24="",$Y$23=$Y$24,AND($Y$23&lt;2,$Y$24&lt;2)),"Fehler in "&amp;$V$17,IF($Y$23&gt;$Y$24,$A$23,$A$24)))</f>
      </c>
      <c r="AB22" s="13">
        <f>IF(G22&gt;G21,1,0)</f>
        <v>0</v>
      </c>
      <c r="AC22" s="13">
        <f>IF(H22&gt;H21,1,0)</f>
        <v>0</v>
      </c>
      <c r="AD22" s="13">
        <f>IF(I22&gt;I21,1,0)</f>
        <v>0</v>
      </c>
      <c r="AE22" s="13">
        <f>SUM(AB22:AD22)</f>
        <v>0</v>
      </c>
      <c r="AF22" s="5"/>
    </row>
    <row r="23" spans="1:26" ht="15">
      <c r="A23" s="17" t="s">
        <v>18</v>
      </c>
      <c r="B23" s="12"/>
      <c r="C23" s="12"/>
      <c r="D23" s="12"/>
      <c r="V23" s="13">
        <f>IF(B23&gt;B24,1,0)</f>
        <v>0</v>
      </c>
      <c r="W23" s="13">
        <f>IF(C23&gt;C24,1,0)</f>
        <v>0</v>
      </c>
      <c r="X23" s="13">
        <f>IF(D23&gt;D24,1,0)</f>
        <v>0</v>
      </c>
      <c r="Y23" s="13">
        <f>SUM(V23:X23)</f>
        <v>0</v>
      </c>
      <c r="Z23" s="5"/>
    </row>
    <row r="24" spans="1:43" ht="15">
      <c r="A24" s="11" t="s">
        <v>25</v>
      </c>
      <c r="B24" s="12"/>
      <c r="C24" s="12"/>
      <c r="D24" s="12"/>
      <c r="P24" s="23" t="str">
        <f>"Spiel "&amp;$U$2&amp;"-41"</f>
        <v>Spiel D30_40-41</v>
      </c>
      <c r="Q24" s="23"/>
      <c r="R24" s="23"/>
      <c r="S24" s="23"/>
      <c r="V24" s="13">
        <f>IF(B24&gt;B23,1,0)</f>
        <v>0</v>
      </c>
      <c r="W24" s="13">
        <f>IF(C24&gt;C23,1,0)</f>
        <v>0</v>
      </c>
      <c r="X24" s="13">
        <f>IF(D24&gt;D23,1,0)</f>
        <v>0</v>
      </c>
      <c r="Y24" s="13">
        <f>SUM(V24:X24)</f>
        <v>0</v>
      </c>
      <c r="Z24" s="5"/>
      <c r="AN24" s="23" t="str">
        <f>P24</f>
        <v>Spiel D30_40-41</v>
      </c>
      <c r="AO24" s="23"/>
      <c r="AP24" s="23"/>
      <c r="AQ24" s="23"/>
    </row>
    <row r="25" spans="2:43" ht="15">
      <c r="B25" s="18"/>
      <c r="C25" s="18"/>
      <c r="D25" s="18"/>
      <c r="P25" s="9" t="s">
        <v>30</v>
      </c>
      <c r="Q25" s="25" t="s">
        <v>3</v>
      </c>
      <c r="R25" s="25"/>
      <c r="S25" s="25"/>
      <c r="AN25" s="10" t="s">
        <v>8</v>
      </c>
      <c r="AO25" s="10" t="s">
        <v>9</v>
      </c>
      <c r="AP25" s="10" t="s">
        <v>10</v>
      </c>
      <c r="AQ25" s="10" t="s">
        <v>11</v>
      </c>
    </row>
    <row r="26" spans="1:43" ht="15">
      <c r="A26" s="23" t="str">
        <f>"Spiel "&amp;$U$2&amp;"-15"</f>
        <v>Spiel D30_40-15</v>
      </c>
      <c r="B26" s="23"/>
      <c r="C26" s="23"/>
      <c r="D26" s="23"/>
      <c r="P26" s="15"/>
      <c r="Q26" s="16"/>
      <c r="R26" s="16"/>
      <c r="S26" s="12"/>
      <c r="V26" s="23" t="str">
        <f>A26</f>
        <v>Spiel D30_40-15</v>
      </c>
      <c r="W26" s="23"/>
      <c r="X26" s="23"/>
      <c r="Y26" s="23"/>
      <c r="Z26" s="5"/>
      <c r="AM26" s="15">
        <f>IF(AND($AK$16=0,$AK$17=0),"",IF(OR($AG$16="",$AG$17="",$AK$16=$AK$17,AND($AK$16&lt;2,$AK$17&lt;2)),"Fehler in "&amp;$AH$14,IF($AK$16&gt;$AK$17,$AG$16,$AG$17)))</f>
      </c>
      <c r="AN26" s="13">
        <f>IF(Q26&gt;Q27,1,0)</f>
        <v>0</v>
      </c>
      <c r="AO26" s="13">
        <f>IF(R26&gt;R27,1,0)</f>
        <v>0</v>
      </c>
      <c r="AP26" s="13">
        <f>IF(S26&gt;S27,1,0)</f>
        <v>0</v>
      </c>
      <c r="AQ26" s="13">
        <f>SUM(AN26:AP26)</f>
        <v>0</v>
      </c>
    </row>
    <row r="27" spans="1:43" ht="15">
      <c r="A27" s="9"/>
      <c r="B27" s="25" t="s">
        <v>3</v>
      </c>
      <c r="C27" s="25"/>
      <c r="D27" s="25"/>
      <c r="P27" s="15">
        <f>AM27</f>
      </c>
      <c r="Q27" s="16"/>
      <c r="R27" s="16"/>
      <c r="S27" s="12"/>
      <c r="V27" s="10" t="s">
        <v>8</v>
      </c>
      <c r="W27" s="10" t="s">
        <v>9</v>
      </c>
      <c r="X27" s="10" t="s">
        <v>10</v>
      </c>
      <c r="Y27" s="10" t="s">
        <v>11</v>
      </c>
      <c r="Z27" s="5"/>
      <c r="AM27" s="15">
        <f>IF(AND($AK$36=0,$AK$37=0),"",IF(OR($AG$36="",$AG$37="",$AK$36=$AK$37,AND($AK$36&lt;2,$AK$37&lt;2)),"Fehler in "&amp;$AH$34,IF($AK$36&gt;$AK$37,$AG$36,$AG$37)))</f>
      </c>
      <c r="AN27" s="13">
        <f>IF(Q27&gt;Q26,1,0)</f>
        <v>0</v>
      </c>
      <c r="AO27" s="13">
        <f>IF(R27&gt;R26,1,0)</f>
        <v>0</v>
      </c>
      <c r="AP27" s="13">
        <f>IF(S27&gt;S26,1,0)</f>
        <v>0</v>
      </c>
      <c r="AQ27" s="13">
        <f>SUM(AN27:AP27)</f>
        <v>0</v>
      </c>
    </row>
    <row r="28" spans="1:43" ht="15">
      <c r="A28" s="11" t="s">
        <v>19</v>
      </c>
      <c r="B28" s="12"/>
      <c r="C28" s="12"/>
      <c r="D28" s="12"/>
      <c r="S28" s="14"/>
      <c r="V28" s="13">
        <f>IF(B28&gt;B29,1,0)</f>
        <v>0</v>
      </c>
      <c r="W28" s="13">
        <f>IF(C28&gt;C29,1,0)</f>
        <v>0</v>
      </c>
      <c r="X28" s="13">
        <f>IF(D28&gt;D29,1,0)</f>
        <v>0</v>
      </c>
      <c r="Y28" s="13">
        <f>SUM(V28:X28)</f>
        <v>0</v>
      </c>
      <c r="Z28" s="5"/>
      <c r="AN28" s="24">
        <f>IF(AND($AQ$26=0,$AQ$27=0),"",IF(OR($AM$26="",$AM$27="",$AQ$26=$AQ$27,AND($AQ$26&lt;2,$AQ$27&lt;2)),"Fehler in "&amp;$AN$24,IF($AQ$26&gt;$AQ$27,$AM$26,$AM$27)))</f>
      </c>
      <c r="AO28" s="24"/>
      <c r="AP28" s="24"/>
      <c r="AQ28" s="24"/>
    </row>
    <row r="29" spans="1:32" ht="15">
      <c r="A29" s="17" t="s">
        <v>25</v>
      </c>
      <c r="B29" s="12"/>
      <c r="C29" s="12"/>
      <c r="D29" s="12"/>
      <c r="F29" s="23" t="str">
        <f>"Spiel "&amp;$U$2&amp;"-23"</f>
        <v>Spiel D30_40-23</v>
      </c>
      <c r="G29" s="23"/>
      <c r="H29" s="23"/>
      <c r="I29" s="23"/>
      <c r="P29" s="23" t="s">
        <v>4</v>
      </c>
      <c r="Q29" s="23"/>
      <c r="R29" s="23"/>
      <c r="S29" s="23"/>
      <c r="V29" s="13">
        <f>IF(B29&gt;B28,1,0)</f>
        <v>0</v>
      </c>
      <c r="W29" s="13">
        <f>IF(C29&gt;C28,1,0)</f>
        <v>0</v>
      </c>
      <c r="X29" s="13">
        <f>IF(D29&gt;D28,1,0)</f>
        <v>0</v>
      </c>
      <c r="Y29" s="13">
        <f>SUM(V29:X29)</f>
        <v>0</v>
      </c>
      <c r="Z29" s="5"/>
      <c r="AB29" s="23" t="str">
        <f>F29</f>
        <v>Spiel D30_40-23</v>
      </c>
      <c r="AC29" s="23"/>
      <c r="AD29" s="23"/>
      <c r="AE29" s="23"/>
      <c r="AF29" s="5"/>
    </row>
    <row r="30" spans="2:32" ht="15">
      <c r="B30" s="6"/>
      <c r="C30" s="6"/>
      <c r="D30" s="6"/>
      <c r="F30" s="9" t="s">
        <v>27</v>
      </c>
      <c r="G30" s="25" t="s">
        <v>3</v>
      </c>
      <c r="H30" s="25"/>
      <c r="I30" s="25"/>
      <c r="P30" s="24">
        <f>AN28</f>
      </c>
      <c r="Q30" s="24"/>
      <c r="R30" s="24"/>
      <c r="S30" s="24"/>
      <c r="AB30" s="10" t="s">
        <v>8</v>
      </c>
      <c r="AC30" s="10" t="s">
        <v>9</v>
      </c>
      <c r="AD30" s="10" t="s">
        <v>10</v>
      </c>
      <c r="AE30" s="10" t="s">
        <v>11</v>
      </c>
      <c r="AF30" s="5"/>
    </row>
    <row r="31" spans="1:32" ht="15">
      <c r="A31" s="23" t="str">
        <f>"Spiel "&amp;$U$2&amp;"-16"</f>
        <v>Spiel D30_40-16</v>
      </c>
      <c r="B31" s="23"/>
      <c r="C31" s="23"/>
      <c r="D31" s="23"/>
      <c r="F31" s="11" t="s">
        <v>19</v>
      </c>
      <c r="G31" s="16"/>
      <c r="H31" s="16"/>
      <c r="I31" s="12"/>
      <c r="P31" s="26"/>
      <c r="Q31" s="26"/>
      <c r="R31" s="26"/>
      <c r="S31" s="26"/>
      <c r="V31" s="23" t="str">
        <f>A31</f>
        <v>Spiel D30_40-16</v>
      </c>
      <c r="W31" s="23"/>
      <c r="X31" s="23"/>
      <c r="Y31" s="23"/>
      <c r="Z31" s="5"/>
      <c r="AA31" s="15">
        <f>IF(AND($Y$28=0,$Y$29=0),"",IF(OR($A$28="",$A$29="",$Y$28=$Y$29,AND($Y$28&lt;2,$Y$29&lt;2)),"Fehler in "&amp;$V$26,IF($Y$28&gt;$Y$29,$A$28,$A$29)))</f>
      </c>
      <c r="AB31" s="13">
        <f>IF(G31&gt;G32,1,0)</f>
        <v>0</v>
      </c>
      <c r="AC31" s="13">
        <f>IF(H31&gt;H32,1,0)</f>
        <v>0</v>
      </c>
      <c r="AD31" s="13">
        <f>IF(I31&gt;I32,1,0)</f>
        <v>0</v>
      </c>
      <c r="AE31" s="13">
        <f>SUM(AB31:AD31)</f>
        <v>0</v>
      </c>
      <c r="AF31" s="5"/>
    </row>
    <row r="32" spans="1:32" ht="15">
      <c r="A32" s="9"/>
      <c r="B32" s="25" t="s">
        <v>3</v>
      </c>
      <c r="C32" s="25"/>
      <c r="D32" s="25"/>
      <c r="F32" s="15" t="str">
        <f>AA32</f>
        <v>Schreiber, Schrickel</v>
      </c>
      <c r="G32" s="16"/>
      <c r="H32" s="16"/>
      <c r="I32" s="12"/>
      <c r="P32" s="19"/>
      <c r="Q32" s="27"/>
      <c r="R32" s="27"/>
      <c r="S32" s="27"/>
      <c r="V32" s="10" t="s">
        <v>8</v>
      </c>
      <c r="W32" s="10" t="s">
        <v>9</v>
      </c>
      <c r="X32" s="10" t="s">
        <v>10</v>
      </c>
      <c r="Y32" s="10" t="s">
        <v>11</v>
      </c>
      <c r="Z32" s="5"/>
      <c r="AA32" s="15" t="str">
        <f>IF(AND(Y33=0,Y34=0),"",IF(OR(A33="",A34="",Y33=Y34,AND(Y33&lt;2,Y34&lt;2)),"Fehler in "&amp;V27,IF(Y33&gt;Y34,A33,A34)))</f>
        <v>Schreiber, Schrickel</v>
      </c>
      <c r="AB32" s="13">
        <f>IF(G32&gt;G31,1,0)</f>
        <v>0</v>
      </c>
      <c r="AC32" s="13">
        <f>IF(H32&gt;H31,1,0)</f>
        <v>0</v>
      </c>
      <c r="AD32" s="13">
        <f>IF(I32&gt;I31,1,0)</f>
        <v>0</v>
      </c>
      <c r="AE32" s="13">
        <f>SUM(AB32:AD32)</f>
        <v>0</v>
      </c>
      <c r="AF32" s="5"/>
    </row>
    <row r="33" spans="1:26" ht="15">
      <c r="A33" s="17" t="s">
        <v>20</v>
      </c>
      <c r="B33" s="12">
        <v>2</v>
      </c>
      <c r="C33" s="12">
        <v>2</v>
      </c>
      <c r="D33" s="12"/>
      <c r="P33" s="20"/>
      <c r="Q33" s="20"/>
      <c r="R33" s="20"/>
      <c r="S33" s="21"/>
      <c r="V33" s="13">
        <f>IF(B33&gt;B34,1,0)</f>
        <v>0</v>
      </c>
      <c r="W33" s="13">
        <f>IF(C33&gt;C34,1,0)</f>
        <v>0</v>
      </c>
      <c r="X33" s="13">
        <f>IF(D33&gt;D34,1,0)</f>
        <v>0</v>
      </c>
      <c r="Y33" s="13">
        <f>SUM(V33:X33)</f>
        <v>0</v>
      </c>
      <c r="Z33" s="5"/>
    </row>
    <row r="34" spans="1:38" ht="15">
      <c r="A34" s="17" t="s">
        <v>21</v>
      </c>
      <c r="B34" s="12">
        <v>6</v>
      </c>
      <c r="C34" s="12">
        <v>6</v>
      </c>
      <c r="D34" s="12"/>
      <c r="K34" s="23" t="str">
        <f>"Spiel "&amp;$U$2&amp;"-32"</f>
        <v>Spiel D30_40-32</v>
      </c>
      <c r="L34" s="23"/>
      <c r="M34" s="23"/>
      <c r="N34" s="23"/>
      <c r="P34" s="20"/>
      <c r="Q34" s="20"/>
      <c r="R34" s="20"/>
      <c r="S34" s="21"/>
      <c r="V34" s="13">
        <f>IF(B34&gt;B33,1,0)</f>
        <v>1</v>
      </c>
      <c r="W34" s="13">
        <f>IF(C34&gt;C33,1,0)</f>
        <v>1</v>
      </c>
      <c r="X34" s="13">
        <f>IF(D34&gt;D33,1,0)</f>
        <v>0</v>
      </c>
      <c r="Y34" s="13">
        <f>SUM(V34:X34)</f>
        <v>2</v>
      </c>
      <c r="Z34" s="5"/>
      <c r="AH34" s="23" t="str">
        <f>K34</f>
        <v>Spiel D30_40-32</v>
      </c>
      <c r="AI34" s="23"/>
      <c r="AJ34" s="23"/>
      <c r="AK34" s="23"/>
      <c r="AL34" s="5"/>
    </row>
    <row r="35" spans="2:38" ht="15">
      <c r="B35" s="18"/>
      <c r="C35" s="18"/>
      <c r="D35" s="18"/>
      <c r="K35" s="9" t="s">
        <v>29</v>
      </c>
      <c r="L35" s="25" t="s">
        <v>3</v>
      </c>
      <c r="M35" s="25"/>
      <c r="N35" s="25"/>
      <c r="P35" s="20"/>
      <c r="Q35" s="20"/>
      <c r="R35" s="20"/>
      <c r="S35" s="8"/>
      <c r="AH35" s="10" t="s">
        <v>8</v>
      </c>
      <c r="AI35" s="10" t="s">
        <v>9</v>
      </c>
      <c r="AJ35" s="10" t="s">
        <v>10</v>
      </c>
      <c r="AK35" s="10" t="s">
        <v>11</v>
      </c>
      <c r="AL35" s="5"/>
    </row>
    <row r="36" spans="1:38" ht="15">
      <c r="A36" s="23" t="str">
        <f>"Spiel "&amp;$U$2&amp;"-17"</f>
        <v>Spiel D30_40-17</v>
      </c>
      <c r="B36" s="23"/>
      <c r="C36" s="23"/>
      <c r="D36" s="23"/>
      <c r="K36" s="15">
        <f>AG36</f>
      </c>
      <c r="L36" s="16"/>
      <c r="M36" s="16"/>
      <c r="N36" s="12"/>
      <c r="V36" s="23" t="str">
        <f>A36</f>
        <v>Spiel D30_40-17</v>
      </c>
      <c r="W36" s="23"/>
      <c r="X36" s="23"/>
      <c r="Y36" s="23"/>
      <c r="Z36" s="5"/>
      <c r="AG36" s="15">
        <f>IF(AND($AE$31=0,$AE$32=0),"",IF(OR($AA$31="",$AA$32="",$AE$31=$AE$32,AND($AE$31&lt;2,$AE$32&lt;2)),"Fehler in "&amp;$AB$29,IF($AE$31&gt;$AE$32,$AA$31,$AA$32)))</f>
      </c>
      <c r="AH36" s="13">
        <f>IF(L36&gt;L37,1,0)</f>
        <v>0</v>
      </c>
      <c r="AI36" s="13">
        <f>IF(M36&gt;M37,1,0)</f>
        <v>0</v>
      </c>
      <c r="AJ36" s="13">
        <f>IF(N36&gt;N37,1,0)</f>
        <v>0</v>
      </c>
      <c r="AK36" s="13">
        <f>SUM(AH36:AJ36)</f>
        <v>0</v>
      </c>
      <c r="AL36" s="5"/>
    </row>
    <row r="37" spans="1:38" ht="15">
      <c r="A37" s="9"/>
      <c r="B37" s="25" t="s">
        <v>3</v>
      </c>
      <c r="C37" s="25"/>
      <c r="D37" s="25"/>
      <c r="K37" s="15">
        <f>AG37</f>
      </c>
      <c r="L37" s="16"/>
      <c r="M37" s="16"/>
      <c r="N37" s="12"/>
      <c r="V37" s="10" t="s">
        <v>8</v>
      </c>
      <c r="W37" s="10" t="s">
        <v>9</v>
      </c>
      <c r="X37" s="10" t="s">
        <v>10</v>
      </c>
      <c r="Y37" s="10" t="s">
        <v>11</v>
      </c>
      <c r="Z37" s="5"/>
      <c r="AG37" s="15">
        <f>IF(AND($AE$41=0,$AE$42=0),"",IF(OR($AA$41="",$AA$42="",$AE$41=$AE$42,AND($AE$41&lt;2,$AE$42&lt;2)),"Fehler in "&amp;$AB$39,IF($AE$41&gt;$AE$42,$AA$41,$AA$42)))</f>
      </c>
      <c r="AH37" s="13">
        <f>IF(L37&gt;L36,1,0)</f>
        <v>0</v>
      </c>
      <c r="AI37" s="13">
        <f>IF(M37&gt;M36,1,0)</f>
        <v>0</v>
      </c>
      <c r="AJ37" s="13">
        <f>IF(N37&gt;N36,1,0)</f>
        <v>0</v>
      </c>
      <c r="AK37" s="13">
        <f>SUM(AH37:AJ37)</f>
        <v>0</v>
      </c>
      <c r="AL37" s="5"/>
    </row>
    <row r="38" spans="1:26" ht="15">
      <c r="A38" s="17" t="s">
        <v>22</v>
      </c>
      <c r="B38" s="12">
        <v>3</v>
      </c>
      <c r="C38" s="12">
        <v>0</v>
      </c>
      <c r="D38" s="12"/>
      <c r="V38" s="13">
        <f>IF(B38&gt;B39,1,0)</f>
        <v>0</v>
      </c>
      <c r="W38" s="13">
        <f>IF(C38&gt;C39,1,0)</f>
        <v>0</v>
      </c>
      <c r="X38" s="13">
        <f>IF(D38&gt;D39,1,0)</f>
        <v>0</v>
      </c>
      <c r="Y38" s="13">
        <f>SUM(V38:X38)</f>
        <v>0</v>
      </c>
      <c r="Z38" s="5"/>
    </row>
    <row r="39" spans="1:32" ht="15">
      <c r="A39" s="17" t="s">
        <v>23</v>
      </c>
      <c r="B39" s="12">
        <v>6</v>
      </c>
      <c r="C39" s="12">
        <v>6</v>
      </c>
      <c r="D39" s="12"/>
      <c r="F39" s="23" t="str">
        <f>"Spiel "&amp;$U$2&amp;"-24"</f>
        <v>Spiel D30_40-24</v>
      </c>
      <c r="G39" s="23"/>
      <c r="H39" s="23"/>
      <c r="I39" s="23"/>
      <c r="V39" s="13">
        <f>IF(B39&gt;B38,1,0)</f>
        <v>1</v>
      </c>
      <c r="W39" s="13">
        <f>IF(C39&gt;C38,1,0)</f>
        <v>1</v>
      </c>
      <c r="X39" s="13">
        <f>IF(D39&gt;D38,1,0)</f>
        <v>0</v>
      </c>
      <c r="Y39" s="13">
        <f>SUM(V39:X39)</f>
        <v>2</v>
      </c>
      <c r="Z39" s="5"/>
      <c r="AB39" s="23" t="str">
        <f>F39</f>
        <v>Spiel D30_40-24</v>
      </c>
      <c r="AC39" s="23"/>
      <c r="AD39" s="23"/>
      <c r="AE39" s="23"/>
      <c r="AF39" s="5"/>
    </row>
    <row r="40" spans="2:32" ht="15.75">
      <c r="B40" s="6"/>
      <c r="C40" s="6"/>
      <c r="D40" s="6"/>
      <c r="F40" s="9" t="s">
        <v>28</v>
      </c>
      <c r="G40" s="25" t="s">
        <v>3</v>
      </c>
      <c r="H40" s="25"/>
      <c r="I40" s="25"/>
      <c r="AB40" s="10" t="s">
        <v>8</v>
      </c>
      <c r="AC40" s="10" t="s">
        <v>9</v>
      </c>
      <c r="AD40" s="10" t="s">
        <v>10</v>
      </c>
      <c r="AE40" s="10" t="s">
        <v>11</v>
      </c>
      <c r="AF40" s="5"/>
    </row>
    <row r="41" spans="1:32" ht="15.75">
      <c r="A41" s="23" t="str">
        <f>"Spiel "&amp;$U$2&amp;"-18"</f>
        <v>Spiel D30_40-18</v>
      </c>
      <c r="B41" s="23"/>
      <c r="C41" s="23"/>
      <c r="D41" s="23"/>
      <c r="F41" s="15" t="str">
        <f>AA41</f>
        <v>Friederichs, Lorenz</v>
      </c>
      <c r="G41" s="16"/>
      <c r="H41" s="16"/>
      <c r="I41" s="12"/>
      <c r="V41" s="23" t="str">
        <f>A41</f>
        <v>Spiel D30_40-18</v>
      </c>
      <c r="W41" s="23"/>
      <c r="X41" s="23"/>
      <c r="Y41" s="23"/>
      <c r="Z41" s="5"/>
      <c r="AA41" s="15" t="str">
        <f>IF(AND($Y$38=0,$Y$39=0),"",IF(OR($A$38="",$A$39="",$Y$38=$Y$39,AND($Y$38&lt;2,$Y$39&lt;2)),"Fehler in "&amp;$V$36,IF($Y$38&gt;$Y$39,$A$38,$A$39)))</f>
        <v>Friederichs, Lorenz</v>
      </c>
      <c r="AB41" s="13">
        <f>IF(G41&gt;G42,1,0)</f>
        <v>0</v>
      </c>
      <c r="AC41" s="13">
        <f>IF(H41&gt;H42,1,0)</f>
        <v>0</v>
      </c>
      <c r="AD41" s="13">
        <f>IF(I41&gt;I42,1,0)</f>
        <v>0</v>
      </c>
      <c r="AE41" s="13">
        <f>SUM(AB41:AD41)</f>
        <v>0</v>
      </c>
      <c r="AF41" s="5"/>
    </row>
    <row r="42" spans="1:32" ht="15.75">
      <c r="A42" s="9"/>
      <c r="B42" s="25" t="s">
        <v>3</v>
      </c>
      <c r="C42" s="25"/>
      <c r="D42" s="25"/>
      <c r="F42" s="17" t="s">
        <v>24</v>
      </c>
      <c r="G42" s="16"/>
      <c r="H42" s="16"/>
      <c r="I42" s="12"/>
      <c r="V42" s="10" t="s">
        <v>8</v>
      </c>
      <c r="W42" s="10" t="s">
        <v>9</v>
      </c>
      <c r="X42" s="10" t="s">
        <v>10</v>
      </c>
      <c r="Y42" s="10" t="s">
        <v>11</v>
      </c>
      <c r="Z42" s="5"/>
      <c r="AA42" s="15">
        <f>IF(AND($Y$43=0,$Y$44=0),"",IF(OR($A$43="",$A$44="",$Y$43=$Y$44,AND($Y$43&lt;2,$Y$44&lt;2)),"Fehler in "&amp;$V$37,IF($Y$43&gt;$Y$44,$A$43,$A$44)))</f>
      </c>
      <c r="AB42" s="13">
        <f>IF(G42&gt;G41,1,0)</f>
        <v>0</v>
      </c>
      <c r="AC42" s="13">
        <f>IF(H42&gt;H41,1,0)</f>
        <v>0</v>
      </c>
      <c r="AD42" s="13">
        <f>IF(I42&gt;I41,1,0)</f>
        <v>0</v>
      </c>
      <c r="AE42" s="13">
        <f>SUM(AB42:AD42)</f>
        <v>0</v>
      </c>
      <c r="AF42" s="5"/>
    </row>
    <row r="43" spans="1:26" ht="15.75">
      <c r="A43" s="17" t="s">
        <v>24</v>
      </c>
      <c r="B43" s="12"/>
      <c r="C43" s="12"/>
      <c r="D43" s="12"/>
      <c r="V43" s="13">
        <f>IF(B43&gt;B44,1,0)</f>
        <v>0</v>
      </c>
      <c r="W43" s="13">
        <f>IF(C43&gt;C44,1,0)</f>
        <v>0</v>
      </c>
      <c r="X43" s="13">
        <f>IF(D43&gt;D44,1,0)</f>
        <v>0</v>
      </c>
      <c r="Y43" s="13">
        <f>SUM(V43:X43)</f>
        <v>0</v>
      </c>
      <c r="Z43" s="5"/>
    </row>
    <row r="44" spans="1:26" ht="15.75">
      <c r="A44" s="11" t="s">
        <v>25</v>
      </c>
      <c r="B44" s="12"/>
      <c r="C44" s="12"/>
      <c r="D44" s="12"/>
      <c r="V44" s="13">
        <f>IF(B44&gt;B43,1,0)</f>
        <v>0</v>
      </c>
      <c r="W44" s="13">
        <f>IF(C44&gt;C43,1,0)</f>
        <v>0</v>
      </c>
      <c r="X44" s="13">
        <f>IF(D44&gt;D43,1,0)</f>
        <v>0</v>
      </c>
      <c r="Y44" s="13">
        <f>SUM(V44:X44)</f>
        <v>0</v>
      </c>
      <c r="Z44" s="5"/>
    </row>
  </sheetData>
  <sheetProtection/>
  <mergeCells count="63">
    <mergeCell ref="K4:N4"/>
    <mergeCell ref="P4:S4"/>
    <mergeCell ref="F4:I4"/>
    <mergeCell ref="A2:S2"/>
    <mergeCell ref="V41:Y41"/>
    <mergeCell ref="F29:I29"/>
    <mergeCell ref="G30:I30"/>
    <mergeCell ref="A26:D26"/>
    <mergeCell ref="B27:D27"/>
    <mergeCell ref="K34:N34"/>
    <mergeCell ref="F39:I39"/>
    <mergeCell ref="G40:I40"/>
    <mergeCell ref="K14:N14"/>
    <mergeCell ref="L15:N15"/>
    <mergeCell ref="A36:D36"/>
    <mergeCell ref="B37:D37"/>
    <mergeCell ref="A41:D41"/>
    <mergeCell ref="B12:D12"/>
    <mergeCell ref="A16:D16"/>
    <mergeCell ref="B17:D17"/>
    <mergeCell ref="B32:D32"/>
    <mergeCell ref="A21:D21"/>
    <mergeCell ref="A6:D6"/>
    <mergeCell ref="A11:D11"/>
    <mergeCell ref="V5:Y5"/>
    <mergeCell ref="V4:Y4"/>
    <mergeCell ref="A4:D4"/>
    <mergeCell ref="A31:D31"/>
    <mergeCell ref="B22:D22"/>
    <mergeCell ref="B42:D42"/>
    <mergeCell ref="V6:Y6"/>
    <mergeCell ref="V11:Y11"/>
    <mergeCell ref="V16:Y16"/>
    <mergeCell ref="V21:Y21"/>
    <mergeCell ref="V26:Y26"/>
    <mergeCell ref="V31:Y31"/>
    <mergeCell ref="B7:D7"/>
    <mergeCell ref="F9:I9"/>
    <mergeCell ref="G10:I10"/>
    <mergeCell ref="G20:I20"/>
    <mergeCell ref="F19:I19"/>
    <mergeCell ref="L35:N35"/>
    <mergeCell ref="AN5:AQ5"/>
    <mergeCell ref="P24:S24"/>
    <mergeCell ref="Q25:S25"/>
    <mergeCell ref="P31:S31"/>
    <mergeCell ref="Q32:S32"/>
    <mergeCell ref="AB9:AE9"/>
    <mergeCell ref="AB19:AE19"/>
    <mergeCell ref="AB29:AE29"/>
    <mergeCell ref="P30:S30"/>
    <mergeCell ref="P29:S29"/>
    <mergeCell ref="AN28:AQ28"/>
    <mergeCell ref="AB39:AE39"/>
    <mergeCell ref="AH14:AK14"/>
    <mergeCell ref="AH34:AK34"/>
    <mergeCell ref="V36:Y36"/>
    <mergeCell ref="AB4:AE4"/>
    <mergeCell ref="AH4:AK4"/>
    <mergeCell ref="AN4:AQ4"/>
    <mergeCell ref="AN24:AQ24"/>
    <mergeCell ref="AB5:AE5"/>
    <mergeCell ref="AH5:AK5"/>
  </mergeCells>
  <dataValidations count="1">
    <dataValidation type="textLength" operator="equal" allowBlank="1" showInputMessage="1" showErrorMessage="1" sqref="V1:AQ65536 U3:U65536">
      <formula1>0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8" r:id="rId4"/>
  <headerFooter alignWithMargins="0">
    <oddHeader>&amp;L15. Kästorf Open&amp;RStand: &amp;D, &amp;T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4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2" sqref="A2:N2"/>
    </sheetView>
  </sheetViews>
  <sheetFormatPr defaultColWidth="9.140625" defaultRowHeight="15" outlineLevelCol="1"/>
  <cols>
    <col min="1" max="1" width="26.57421875" style="14" customWidth="1"/>
    <col min="2" max="3" width="2.7109375" style="14" customWidth="1"/>
    <col min="4" max="4" width="2.7109375" style="4" customWidth="1"/>
    <col min="5" max="5" width="10.7109375" style="14" customWidth="1"/>
    <col min="6" max="6" width="21.57421875" style="14" customWidth="1"/>
    <col min="7" max="8" width="2.7109375" style="14" customWidth="1"/>
    <col min="9" max="9" width="2.7109375" style="4" customWidth="1"/>
    <col min="10" max="10" width="10.7109375" style="14" customWidth="1"/>
    <col min="11" max="11" width="18.7109375" style="14" customWidth="1"/>
    <col min="12" max="13" width="2.7109375" style="14" customWidth="1"/>
    <col min="14" max="14" width="2.7109375" style="4" customWidth="1"/>
    <col min="15" max="15" width="9.140625" style="14" customWidth="1"/>
    <col min="16" max="16" width="9.140625" style="14" hidden="1" customWidth="1"/>
    <col min="17" max="17" width="15.00390625" style="14" hidden="1" customWidth="1"/>
    <col min="18" max="22" width="8.140625" style="14" hidden="1" customWidth="1" outlineLevel="1"/>
    <col min="23" max="23" width="9.8515625" style="14" hidden="1" customWidth="1" outlineLevel="1"/>
    <col min="24" max="28" width="8.140625" style="14" hidden="1" customWidth="1" outlineLevel="1"/>
    <col min="29" max="29" width="9.8515625" style="14" hidden="1" customWidth="1" outlineLevel="1"/>
    <col min="30" max="34" width="8.140625" style="14" hidden="1" customWidth="1" outlineLevel="1"/>
    <col min="35" max="35" width="9.8515625" style="14" hidden="1" customWidth="1" outlineLevel="1"/>
    <col min="36" max="39" width="8.140625" style="14" hidden="1" customWidth="1" outlineLevel="1"/>
    <col min="40" max="40" width="9.140625" style="14" customWidth="1" collapsed="1"/>
    <col min="41" max="16384" width="9.140625" style="14" customWidth="1"/>
  </cols>
  <sheetData>
    <row r="1" ht="15.75"/>
    <row r="2" spans="1:19" s="1" customFormat="1" ht="45">
      <c r="A2" s="110" t="s">
        <v>180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2"/>
      <c r="P2" s="111"/>
      <c r="Q2" s="111"/>
      <c r="R2" s="111"/>
      <c r="S2" s="111"/>
    </row>
    <row r="3" spans="4:14" s="1" customFormat="1" ht="24" customHeight="1">
      <c r="D3" s="2"/>
      <c r="I3" s="2"/>
      <c r="N3" s="2"/>
    </row>
    <row r="4" spans="1:39" s="2" customFormat="1" ht="15.75">
      <c r="A4" s="29" t="s">
        <v>6</v>
      </c>
      <c r="B4" s="29"/>
      <c r="C4" s="29"/>
      <c r="D4" s="29"/>
      <c r="E4" s="3"/>
      <c r="F4" s="29" t="s">
        <v>0</v>
      </c>
      <c r="G4" s="29"/>
      <c r="H4" s="29"/>
      <c r="I4" s="29"/>
      <c r="J4" s="3"/>
      <c r="K4" s="29" t="s">
        <v>1</v>
      </c>
      <c r="L4" s="29"/>
      <c r="M4" s="29"/>
      <c r="N4" s="29"/>
      <c r="Q4" s="4" t="s">
        <v>7</v>
      </c>
      <c r="R4" s="26" t="e">
        <f>#REF!</f>
        <v>#REF!</v>
      </c>
      <c r="S4" s="26"/>
      <c r="T4" s="26"/>
      <c r="U4" s="26"/>
      <c r="V4" s="5"/>
      <c r="W4" s="4"/>
      <c r="X4" s="22" t="str">
        <f>A4</f>
        <v>2. Runde</v>
      </c>
      <c r="Y4" s="22"/>
      <c r="Z4" s="22"/>
      <c r="AA4" s="22"/>
      <c r="AB4" s="6"/>
      <c r="AC4" s="4"/>
      <c r="AD4" s="22" t="str">
        <f>F4</f>
        <v>Halbfinale</v>
      </c>
      <c r="AE4" s="22"/>
      <c r="AF4" s="22"/>
      <c r="AG4" s="22"/>
      <c r="AH4" s="6"/>
      <c r="AI4" s="4"/>
      <c r="AJ4" s="22" t="str">
        <f>K4</f>
        <v>Finale</v>
      </c>
      <c r="AK4" s="22"/>
      <c r="AL4" s="22"/>
      <c r="AM4" s="22"/>
    </row>
    <row r="5" spans="1:39" s="4" customFormat="1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R5" s="28"/>
      <c r="S5" s="28"/>
      <c r="T5" s="28"/>
      <c r="U5" s="28"/>
      <c r="V5" s="5"/>
      <c r="X5" s="22"/>
      <c r="Y5" s="22"/>
      <c r="Z5" s="22"/>
      <c r="AA5" s="22"/>
      <c r="AB5" s="6"/>
      <c r="AD5" s="22"/>
      <c r="AE5" s="22"/>
      <c r="AF5" s="22"/>
      <c r="AG5" s="22"/>
      <c r="AH5" s="6"/>
      <c r="AJ5" s="22"/>
      <c r="AK5" s="22"/>
      <c r="AL5" s="22"/>
      <c r="AM5" s="22"/>
    </row>
    <row r="6" spans="1:22" s="4" customFormat="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R6" s="23" t="e">
        <f>#REF!</f>
        <v>#REF!</v>
      </c>
      <c r="S6" s="23"/>
      <c r="T6" s="23"/>
      <c r="U6" s="23"/>
      <c r="V6" s="5"/>
    </row>
    <row r="7" spans="1:22" s="4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R7" s="10" t="s">
        <v>8</v>
      </c>
      <c r="S7" s="10" t="s">
        <v>9</v>
      </c>
      <c r="T7" s="10" t="s">
        <v>10</v>
      </c>
      <c r="U7" s="10" t="s">
        <v>11</v>
      </c>
      <c r="V7" s="5"/>
    </row>
    <row r="8" spans="1:22" s="4" customFormat="1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R8" s="13" t="e">
        <f>IF(#REF!&gt;#REF!,1,0)</f>
        <v>#REF!</v>
      </c>
      <c r="S8" s="13" t="e">
        <f>IF(#REF!&gt;#REF!,1,0)</f>
        <v>#REF!</v>
      </c>
      <c r="T8" s="13" t="e">
        <f>IF(#REF!&gt;#REF!,1,0)</f>
        <v>#REF!</v>
      </c>
      <c r="U8" s="13" t="e">
        <f>SUM(R8:T8)</f>
        <v>#REF!</v>
      </c>
      <c r="V8" s="5"/>
    </row>
    <row r="9" spans="1:28" s="4" customFormat="1" ht="15">
      <c r="A9" s="23" t="str">
        <f>"Spiel "&amp;$Q$2&amp;"-21"</f>
        <v>Spiel -21</v>
      </c>
      <c r="B9" s="23"/>
      <c r="C9" s="23"/>
      <c r="D9" s="23"/>
      <c r="E9" s="7"/>
      <c r="F9" s="7"/>
      <c r="G9" s="7"/>
      <c r="H9" s="7"/>
      <c r="I9" s="7"/>
      <c r="J9" s="7"/>
      <c r="K9" s="7"/>
      <c r="L9" s="7"/>
      <c r="M9" s="7"/>
      <c r="N9" s="7"/>
      <c r="R9" s="13" t="e">
        <f>IF(#REF!&gt;#REF!,1,0)</f>
        <v>#REF!</v>
      </c>
      <c r="S9" s="13" t="e">
        <f>IF(#REF!&gt;#REF!,1,0)</f>
        <v>#REF!</v>
      </c>
      <c r="T9" s="13" t="e">
        <f>IF(#REF!&gt;#REF!,1,0)</f>
        <v>#REF!</v>
      </c>
      <c r="U9" s="13" t="e">
        <f>SUM(R9:T9)</f>
        <v>#REF!</v>
      </c>
      <c r="V9" s="5"/>
      <c r="X9" s="23" t="str">
        <f>A9</f>
        <v>Spiel -21</v>
      </c>
      <c r="Y9" s="23"/>
      <c r="Z9" s="23"/>
      <c r="AA9" s="23"/>
      <c r="AB9" s="5"/>
    </row>
    <row r="10" spans="1:28" s="4" customFormat="1" ht="15">
      <c r="A10" s="9" t="s">
        <v>32</v>
      </c>
      <c r="B10" s="25" t="s">
        <v>3</v>
      </c>
      <c r="C10" s="25"/>
      <c r="D10" s="25"/>
      <c r="E10" s="7"/>
      <c r="F10" s="7"/>
      <c r="G10" s="7"/>
      <c r="H10" s="7"/>
      <c r="I10" s="7"/>
      <c r="J10" s="7"/>
      <c r="K10" s="7"/>
      <c r="L10" s="7"/>
      <c r="M10" s="7"/>
      <c r="N10" s="7"/>
      <c r="X10" s="10" t="s">
        <v>8</v>
      </c>
      <c r="Y10" s="10" t="s">
        <v>9</v>
      </c>
      <c r="Z10" s="10" t="s">
        <v>10</v>
      </c>
      <c r="AA10" s="10" t="s">
        <v>11</v>
      </c>
      <c r="AB10" s="5"/>
    </row>
    <row r="11" spans="1:28" s="4" customFormat="1" ht="15">
      <c r="A11" s="15" t="s">
        <v>33</v>
      </c>
      <c r="B11" s="16"/>
      <c r="C11" s="16"/>
      <c r="D11" s="12"/>
      <c r="E11" s="7"/>
      <c r="F11" s="7"/>
      <c r="G11" s="7"/>
      <c r="H11" s="7"/>
      <c r="I11" s="7"/>
      <c r="J11" s="7"/>
      <c r="K11" s="7"/>
      <c r="L11" s="7"/>
      <c r="M11" s="7"/>
      <c r="N11" s="7"/>
      <c r="R11" s="23" t="e">
        <f>#REF!</f>
        <v>#REF!</v>
      </c>
      <c r="S11" s="23"/>
      <c r="T11" s="23"/>
      <c r="U11" s="23"/>
      <c r="V11" s="5"/>
      <c r="W11" s="15" t="e">
        <f>IF(AND($U$8=0,$U$9=0),"",IF(OR(#REF!="",#REF!="",$U$8=$U$9,AND($U$8&lt;2,$U$9&lt;2)),"Fehler in "&amp;$R$6,IF($U$8&gt;$U$9,#REF!,#REF!)))</f>
        <v>#REF!</v>
      </c>
      <c r="X11" s="13">
        <f>IF(B11&gt;B12,1,0)</f>
        <v>0</v>
      </c>
      <c r="Y11" s="13">
        <f>IF(C11&gt;C12,1,0)</f>
        <v>0</v>
      </c>
      <c r="Z11" s="13">
        <f>IF(D11&gt;D12,1,0)</f>
        <v>0</v>
      </c>
      <c r="AA11" s="13">
        <f>SUM(X11:Z11)</f>
        <v>0</v>
      </c>
      <c r="AB11" s="5"/>
    </row>
    <row r="12" spans="1:28" s="4" customFormat="1" ht="15">
      <c r="A12" s="15" t="s">
        <v>34</v>
      </c>
      <c r="B12" s="16"/>
      <c r="C12" s="16"/>
      <c r="D12" s="12"/>
      <c r="E12" s="7"/>
      <c r="F12" s="7"/>
      <c r="G12" s="7"/>
      <c r="H12" s="7"/>
      <c r="I12" s="7"/>
      <c r="J12" s="7"/>
      <c r="K12" s="7"/>
      <c r="L12" s="7"/>
      <c r="M12" s="7"/>
      <c r="N12" s="7"/>
      <c r="R12" s="10" t="s">
        <v>8</v>
      </c>
      <c r="S12" s="10" t="s">
        <v>9</v>
      </c>
      <c r="T12" s="10" t="s">
        <v>10</v>
      </c>
      <c r="U12" s="10" t="s">
        <v>11</v>
      </c>
      <c r="V12" s="5"/>
      <c r="W12" s="15" t="e">
        <f>IF(AND($U$13=0,$U$14=0),"",IF(OR(#REF!="",#REF!="",$U$13=$U$14,AND($U$13&lt;2,$U$14&lt;2)),"Fehler in "&amp;$R$7,IF($U$13&gt;$U$14,#REF!,#REF!)))</f>
        <v>#REF!</v>
      </c>
      <c r="X12" s="13">
        <f>IF(B12&gt;B11,1,0)</f>
        <v>0</v>
      </c>
      <c r="Y12" s="13">
        <f>IF(C12&gt;C11,1,0)</f>
        <v>0</v>
      </c>
      <c r="Z12" s="13">
        <f>IF(D12&gt;D11,1,0)</f>
        <v>0</v>
      </c>
      <c r="AA12" s="13">
        <f>SUM(X12:Z12)</f>
        <v>0</v>
      </c>
      <c r="AB12" s="5"/>
    </row>
    <row r="13" spans="1:22" s="4" customFormat="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R13" s="13" t="e">
        <f>IF(#REF!&gt;#REF!,1,0)</f>
        <v>#REF!</v>
      </c>
      <c r="S13" s="13" t="e">
        <f>IF(#REF!&gt;#REF!,1,0)</f>
        <v>#REF!</v>
      </c>
      <c r="T13" s="13" t="e">
        <f>IF(#REF!&gt;#REF!,1,0)</f>
        <v>#REF!</v>
      </c>
      <c r="U13" s="13" t="e">
        <f>SUM(R13:T13)</f>
        <v>#REF!</v>
      </c>
      <c r="V13" s="5"/>
    </row>
    <row r="14" spans="6:34" ht="15">
      <c r="F14" s="23" t="str">
        <f>"Spiel "&amp;$Q$2&amp;"-31"</f>
        <v>Spiel -31</v>
      </c>
      <c r="G14" s="23"/>
      <c r="H14" s="23"/>
      <c r="I14" s="23"/>
      <c r="R14" s="13" t="e">
        <f>IF(#REF!&gt;#REF!,1,0)</f>
        <v>#REF!</v>
      </c>
      <c r="S14" s="13" t="e">
        <f>IF(#REF!&gt;#REF!,1,0)</f>
        <v>#REF!</v>
      </c>
      <c r="T14" s="13" t="e">
        <f>IF(#REF!&gt;#REF!,1,0)</f>
        <v>#REF!</v>
      </c>
      <c r="U14" s="13" t="e">
        <f>SUM(R14:T14)</f>
        <v>#REF!</v>
      </c>
      <c r="V14" s="5"/>
      <c r="AD14" s="23" t="str">
        <f>F14</f>
        <v>Spiel -31</v>
      </c>
      <c r="AE14" s="23"/>
      <c r="AF14" s="23"/>
      <c r="AG14" s="23"/>
      <c r="AH14" s="5"/>
    </row>
    <row r="15" spans="6:34" ht="15">
      <c r="F15" s="9" t="s">
        <v>35</v>
      </c>
      <c r="G15" s="25" t="s">
        <v>3</v>
      </c>
      <c r="H15" s="25"/>
      <c r="I15" s="25"/>
      <c r="AD15" s="10" t="s">
        <v>8</v>
      </c>
      <c r="AE15" s="10" t="s">
        <v>9</v>
      </c>
      <c r="AF15" s="10" t="s">
        <v>10</v>
      </c>
      <c r="AG15" s="10" t="s">
        <v>11</v>
      </c>
      <c r="AH15" s="5"/>
    </row>
    <row r="16" spans="6:34" ht="15">
      <c r="F16" s="15" t="s">
        <v>33</v>
      </c>
      <c r="G16" s="16"/>
      <c r="H16" s="16"/>
      <c r="I16" s="12"/>
      <c r="R16" s="23" t="e">
        <f>#REF!</f>
        <v>#REF!</v>
      </c>
      <c r="S16" s="23"/>
      <c r="T16" s="23"/>
      <c r="U16" s="23"/>
      <c r="V16" s="5"/>
      <c r="AC16" s="15">
        <f>IF(AND($AA$11=0,$AA$12=0),"",IF(OR($W$11="",$W$12="",$AA$11=$AA$12,AND($AA$11&lt;2,$AA$12&lt;2)),"Fehler in "&amp;$X$9,IF($AA$11&gt;$AA$12,$W$11,$W$12)))</f>
      </c>
      <c r="AD16" s="13">
        <f>IF(G16&gt;G17,1,0)</f>
        <v>0</v>
      </c>
      <c r="AE16" s="13">
        <f>IF(H16&gt;H17,1,0)</f>
        <v>0</v>
      </c>
      <c r="AF16" s="13">
        <f>IF(I16&gt;I17,1,0)</f>
        <v>0</v>
      </c>
      <c r="AG16" s="13">
        <f>SUM(AD16:AF16)</f>
        <v>0</v>
      </c>
      <c r="AH16" s="5"/>
    </row>
    <row r="17" spans="6:34" ht="15">
      <c r="F17" s="15">
        <f>AC17</f>
      </c>
      <c r="G17" s="16"/>
      <c r="H17" s="16"/>
      <c r="I17" s="12"/>
      <c r="R17" s="10" t="s">
        <v>8</v>
      </c>
      <c r="S17" s="10" t="s">
        <v>9</v>
      </c>
      <c r="T17" s="10" t="s">
        <v>10</v>
      </c>
      <c r="U17" s="10" t="s">
        <v>11</v>
      </c>
      <c r="V17" s="5"/>
      <c r="AC17" s="15">
        <f>IF(AND($AA$21=0,$AA$22=0),"",IF(OR($W$21="",$W$22="",$AA$21=$AA$22,AND($AA$21&lt;2,$AA$22&lt;2)),"Fehler in "&amp;$X$19,IF($AA$21&gt;$AA$22,$W$21,$W$22)))</f>
      </c>
      <c r="AD17" s="13">
        <f>IF(G17&gt;G16,1,0)</f>
        <v>0</v>
      </c>
      <c r="AE17" s="13">
        <f>IF(H17&gt;H16,1,0)</f>
        <v>0</v>
      </c>
      <c r="AF17" s="13">
        <f>IF(I17&gt;I16,1,0)</f>
        <v>0</v>
      </c>
      <c r="AG17" s="13">
        <f>SUM(AD17:AF17)</f>
        <v>0</v>
      </c>
      <c r="AH17" s="5"/>
    </row>
    <row r="18" spans="18:22" ht="15">
      <c r="R18" s="13" t="e">
        <f>IF(#REF!&gt;#REF!,1,0)</f>
        <v>#REF!</v>
      </c>
      <c r="S18" s="13" t="e">
        <f>IF(#REF!&gt;#REF!,1,0)</f>
        <v>#REF!</v>
      </c>
      <c r="T18" s="13" t="e">
        <f>IF(#REF!&gt;#REF!,1,0)</f>
        <v>#REF!</v>
      </c>
      <c r="U18" s="13" t="e">
        <f>SUM(R18:T18)</f>
        <v>#REF!</v>
      </c>
      <c r="V18" s="5"/>
    </row>
    <row r="19" spans="1:28" ht="15">
      <c r="A19" s="23" t="str">
        <f>"Spiel "&amp;$Q$2&amp;"-22"</f>
        <v>Spiel -22</v>
      </c>
      <c r="B19" s="23"/>
      <c r="C19" s="23"/>
      <c r="D19" s="23"/>
      <c r="R19" s="13" t="e">
        <f>IF(#REF!&gt;#REF!,1,0)</f>
        <v>#REF!</v>
      </c>
      <c r="S19" s="13" t="e">
        <f>IF(#REF!&gt;#REF!,1,0)</f>
        <v>#REF!</v>
      </c>
      <c r="T19" s="13" t="e">
        <f>IF(#REF!&gt;#REF!,1,0)</f>
        <v>#REF!</v>
      </c>
      <c r="U19" s="13" t="e">
        <f>SUM(R19:T19)</f>
        <v>#REF!</v>
      </c>
      <c r="V19" s="5"/>
      <c r="X19" s="23" t="str">
        <f>A19</f>
        <v>Spiel -22</v>
      </c>
      <c r="Y19" s="23"/>
      <c r="Z19" s="23"/>
      <c r="AA19" s="23"/>
      <c r="AB19" s="5"/>
    </row>
    <row r="20" spans="1:28" ht="15">
      <c r="A20" s="9" t="s">
        <v>36</v>
      </c>
      <c r="B20" s="25" t="s">
        <v>3</v>
      </c>
      <c r="C20" s="25"/>
      <c r="D20" s="25"/>
      <c r="X20" s="10" t="s">
        <v>8</v>
      </c>
      <c r="Y20" s="10" t="s">
        <v>9</v>
      </c>
      <c r="Z20" s="10" t="s">
        <v>10</v>
      </c>
      <c r="AA20" s="10" t="s">
        <v>11</v>
      </c>
      <c r="AB20" s="5"/>
    </row>
    <row r="21" spans="1:28" ht="15">
      <c r="A21" s="15" t="s">
        <v>37</v>
      </c>
      <c r="B21" s="16"/>
      <c r="C21" s="16"/>
      <c r="D21" s="12"/>
      <c r="R21" s="23" t="e">
        <f>#REF!</f>
        <v>#REF!</v>
      </c>
      <c r="S21" s="23"/>
      <c r="T21" s="23"/>
      <c r="U21" s="23"/>
      <c r="V21" s="5"/>
      <c r="W21" s="15" t="e">
        <f>IF(AND($U$18=0,$U$19=0),"",IF(OR(#REF!="",#REF!="",$U$18=$U$19,AND($U$18&lt;2,$U$19&lt;2)),"Fehler in "&amp;$R$16,IF($U$18&gt;$U$19,#REF!,#REF!)))</f>
        <v>#REF!</v>
      </c>
      <c r="X21" s="13">
        <f>IF(B21&gt;B22,1,0)</f>
        <v>0</v>
      </c>
      <c r="Y21" s="13">
        <f>IF(C21&gt;C22,1,0)</f>
        <v>0</v>
      </c>
      <c r="Z21" s="13">
        <f>IF(D21&gt;D22,1,0)</f>
        <v>0</v>
      </c>
      <c r="AA21" s="13">
        <f>SUM(X21:Z21)</f>
        <v>0</v>
      </c>
      <c r="AB21" s="5"/>
    </row>
    <row r="22" spans="1:28" ht="15">
      <c r="A22" s="15" t="s">
        <v>38</v>
      </c>
      <c r="B22" s="16"/>
      <c r="C22" s="16"/>
      <c r="D22" s="12"/>
      <c r="R22" s="10" t="s">
        <v>8</v>
      </c>
      <c r="S22" s="10" t="s">
        <v>9</v>
      </c>
      <c r="T22" s="10" t="s">
        <v>10</v>
      </c>
      <c r="U22" s="10" t="s">
        <v>11</v>
      </c>
      <c r="V22" s="5"/>
      <c r="W22" s="15" t="e">
        <f>IF(AND($U$23=0,$U$24=0),"",IF(OR(#REF!="",#REF!="",$U$23=$U$24,AND($U$23&lt;2,$U$24&lt;2)),"Fehler in "&amp;$R$17,IF($U$23&gt;$U$24,#REF!,#REF!)))</f>
        <v>#REF!</v>
      </c>
      <c r="X22" s="13">
        <f>IF(B22&gt;B21,1,0)</f>
        <v>0</v>
      </c>
      <c r="Y22" s="13">
        <f>IF(C22&gt;C21,1,0)</f>
        <v>0</v>
      </c>
      <c r="Z22" s="13">
        <f>IF(D22&gt;D21,1,0)</f>
        <v>0</v>
      </c>
      <c r="AA22" s="13">
        <f>SUM(X22:Z22)</f>
        <v>0</v>
      </c>
      <c r="AB22" s="5"/>
    </row>
    <row r="23" spans="18:22" ht="15">
      <c r="R23" s="13" t="e">
        <f>IF(#REF!&gt;#REF!,1,0)</f>
        <v>#REF!</v>
      </c>
      <c r="S23" s="13" t="e">
        <f>IF(#REF!&gt;#REF!,1,0)</f>
        <v>#REF!</v>
      </c>
      <c r="T23" s="13" t="e">
        <f>IF(#REF!&gt;#REF!,1,0)</f>
        <v>#REF!</v>
      </c>
      <c r="U23" s="13" t="e">
        <f>SUM(R23:T23)</f>
        <v>#REF!</v>
      </c>
      <c r="V23" s="5"/>
    </row>
    <row r="24" spans="11:39" ht="15">
      <c r="K24" s="23" t="str">
        <f>"Spiel "&amp;$Q$2&amp;"-41"</f>
        <v>Spiel -41</v>
      </c>
      <c r="L24" s="23"/>
      <c r="M24" s="23"/>
      <c r="N24" s="23"/>
      <c r="R24" s="13" t="e">
        <f>IF(#REF!&gt;#REF!,1,0)</f>
        <v>#REF!</v>
      </c>
      <c r="S24" s="13" t="e">
        <f>IF(#REF!&gt;#REF!,1,0)</f>
        <v>#REF!</v>
      </c>
      <c r="T24" s="13" t="e">
        <f>IF(#REF!&gt;#REF!,1,0)</f>
        <v>#REF!</v>
      </c>
      <c r="U24" s="13" t="e">
        <f>SUM(R24:T24)</f>
        <v>#REF!</v>
      </c>
      <c r="V24" s="5"/>
      <c r="AJ24" s="23" t="str">
        <f>K24</f>
        <v>Spiel -41</v>
      </c>
      <c r="AK24" s="23"/>
      <c r="AL24" s="23"/>
      <c r="AM24" s="23"/>
    </row>
    <row r="25" spans="11:39" ht="15">
      <c r="K25" s="9" t="s">
        <v>32</v>
      </c>
      <c r="L25" s="25" t="s">
        <v>3</v>
      </c>
      <c r="M25" s="25"/>
      <c r="N25" s="25"/>
      <c r="AJ25" s="10" t="s">
        <v>8</v>
      </c>
      <c r="AK25" s="10" t="s">
        <v>9</v>
      </c>
      <c r="AL25" s="10" t="s">
        <v>10</v>
      </c>
      <c r="AM25" s="10" t="s">
        <v>11</v>
      </c>
    </row>
    <row r="26" spans="11:39" ht="15">
      <c r="K26" s="15">
        <f>AI26</f>
      </c>
      <c r="L26" s="16"/>
      <c r="M26" s="16"/>
      <c r="N26" s="12"/>
      <c r="R26" s="23" t="e">
        <f>#REF!</f>
        <v>#REF!</v>
      </c>
      <c r="S26" s="23"/>
      <c r="T26" s="23"/>
      <c r="U26" s="23"/>
      <c r="V26" s="5"/>
      <c r="AI26" s="15">
        <f>IF(AND($AG$16=0,$AG$17=0),"",IF(OR($AC$16="",$AC$17="",$AG$16=$AG$17,AND($AG$16&lt;2,$AG$17&lt;2)),"Fehler in "&amp;$AD$14,IF($AG$16&gt;$AG$17,$AC$16,$AC$17)))</f>
      </c>
      <c r="AJ26" s="13">
        <f>IF(L26&gt;L27,1,0)</f>
        <v>0</v>
      </c>
      <c r="AK26" s="13">
        <f>IF(M26&gt;M27,1,0)</f>
        <v>0</v>
      </c>
      <c r="AL26" s="13">
        <f>IF(N26&gt;N27,1,0)</f>
        <v>0</v>
      </c>
      <c r="AM26" s="13">
        <f>SUM(AJ26:AL26)</f>
        <v>0</v>
      </c>
    </row>
    <row r="27" spans="11:39" ht="15">
      <c r="K27" s="15">
        <f>AI27</f>
      </c>
      <c r="L27" s="16"/>
      <c r="M27" s="16"/>
      <c r="N27" s="12"/>
      <c r="R27" s="10" t="s">
        <v>8</v>
      </c>
      <c r="S27" s="10" t="s">
        <v>9</v>
      </c>
      <c r="T27" s="10" t="s">
        <v>10</v>
      </c>
      <c r="U27" s="10" t="s">
        <v>11</v>
      </c>
      <c r="V27" s="5"/>
      <c r="AI27" s="15">
        <f>IF(AND($AG$36=0,$AG$37=0),"",IF(OR($AC$36="",$AC$37="",$AG$36=$AG$37,AND($AG$36&lt;2,$AG$37&lt;2)),"Fehler in "&amp;$AD$34,IF($AG$36&gt;$AG$37,$AC$36,$AC$37)))</f>
      </c>
      <c r="AJ27" s="13">
        <f>IF(L27&gt;L26,1,0)</f>
        <v>0</v>
      </c>
      <c r="AK27" s="13">
        <f>IF(M27&gt;M26,1,0)</f>
        <v>0</v>
      </c>
      <c r="AL27" s="13">
        <f>IF(N27&gt;N26,1,0)</f>
        <v>0</v>
      </c>
      <c r="AM27" s="13">
        <f>SUM(AJ27:AL27)</f>
        <v>0</v>
      </c>
    </row>
    <row r="28" spans="14:39" ht="15">
      <c r="N28" s="14"/>
      <c r="R28" s="13" t="e">
        <f>IF(#REF!&gt;#REF!,1,0)</f>
        <v>#REF!</v>
      </c>
      <c r="S28" s="13" t="e">
        <f>IF(#REF!&gt;#REF!,1,0)</f>
        <v>#REF!</v>
      </c>
      <c r="T28" s="13" t="e">
        <f>IF(#REF!&gt;#REF!,1,0)</f>
        <v>#REF!</v>
      </c>
      <c r="U28" s="13" t="e">
        <f>SUM(R28:T28)</f>
        <v>#REF!</v>
      </c>
      <c r="V28" s="5"/>
      <c r="AJ28" s="24">
        <f>IF(AND($AM$26=0,$AM$27=0),"",IF(OR($AI$26="",$AI$27="",$AM$26=$AM$27,AND($AM$26&lt;2,$AM$27&lt;2)),"Fehler in "&amp;$AJ$24,IF($AM$26&gt;$AM$27,$AI$26,$AI$27)))</f>
      </c>
      <c r="AK28" s="24"/>
      <c r="AL28" s="24"/>
      <c r="AM28" s="24"/>
    </row>
    <row r="29" spans="1:28" ht="15">
      <c r="A29" s="23" t="str">
        <f>"Spiel "&amp;$Q$2&amp;"-23"</f>
        <v>Spiel -23</v>
      </c>
      <c r="B29" s="23"/>
      <c r="C29" s="23"/>
      <c r="D29" s="23"/>
      <c r="K29" s="23" t="s">
        <v>4</v>
      </c>
      <c r="L29" s="23"/>
      <c r="M29" s="23"/>
      <c r="N29" s="23"/>
      <c r="R29" s="13" t="e">
        <f>IF(#REF!&gt;#REF!,1,0)</f>
        <v>#REF!</v>
      </c>
      <c r="S29" s="13" t="e">
        <f>IF(#REF!&gt;#REF!,1,0)</f>
        <v>#REF!</v>
      </c>
      <c r="T29" s="13" t="e">
        <f>IF(#REF!&gt;#REF!,1,0)</f>
        <v>#REF!</v>
      </c>
      <c r="U29" s="13" t="e">
        <f>SUM(R29:T29)</f>
        <v>#REF!</v>
      </c>
      <c r="V29" s="5"/>
      <c r="X29" s="23" t="str">
        <f>A29</f>
        <v>Spiel -23</v>
      </c>
      <c r="Y29" s="23"/>
      <c r="Z29" s="23"/>
      <c r="AA29" s="23"/>
      <c r="AB29" s="5"/>
    </row>
    <row r="30" spans="1:28" ht="15">
      <c r="A30" s="9" t="s">
        <v>39</v>
      </c>
      <c r="B30" s="25" t="s">
        <v>3</v>
      </c>
      <c r="C30" s="25"/>
      <c r="D30" s="25"/>
      <c r="K30" s="24">
        <f>AJ28</f>
      </c>
      <c r="L30" s="24"/>
      <c r="M30" s="24"/>
      <c r="N30" s="24"/>
      <c r="X30" s="10" t="s">
        <v>8</v>
      </c>
      <c r="Y30" s="10" t="s">
        <v>9</v>
      </c>
      <c r="Z30" s="10" t="s">
        <v>10</v>
      </c>
      <c r="AA30" s="10" t="s">
        <v>11</v>
      </c>
      <c r="AB30" s="5"/>
    </row>
    <row r="31" spans="1:28" ht="15">
      <c r="A31" s="15" t="s">
        <v>40</v>
      </c>
      <c r="B31" s="16"/>
      <c r="C31" s="16"/>
      <c r="D31" s="12"/>
      <c r="K31" s="26"/>
      <c r="L31" s="26"/>
      <c r="M31" s="26"/>
      <c r="N31" s="26"/>
      <c r="R31" s="23" t="e">
        <f>#REF!</f>
        <v>#REF!</v>
      </c>
      <c r="S31" s="23"/>
      <c r="T31" s="23"/>
      <c r="U31" s="23"/>
      <c r="V31" s="5"/>
      <c r="W31" s="15" t="e">
        <f>IF(AND($U$28=0,$U$29=0),"",IF(OR(#REF!="",#REF!="",$U$28=$U$29,AND($U$28&lt;2,$U$29&lt;2)),"Fehler in "&amp;$R$26,IF($U$28&gt;$U$29,#REF!,#REF!)))</f>
        <v>#REF!</v>
      </c>
      <c r="X31" s="13">
        <f>IF(B31&gt;B32,1,0)</f>
        <v>0</v>
      </c>
      <c r="Y31" s="13">
        <f>IF(C31&gt;C32,1,0)</f>
        <v>0</v>
      </c>
      <c r="Z31" s="13">
        <f>IF(D31&gt;D32,1,0)</f>
        <v>0</v>
      </c>
      <c r="AA31" s="13">
        <f>SUM(X31:Z31)</f>
        <v>0</v>
      </c>
      <c r="AB31" s="5"/>
    </row>
    <row r="32" spans="1:28" ht="15">
      <c r="A32" s="15" t="s">
        <v>41</v>
      </c>
      <c r="B32" s="16"/>
      <c r="C32" s="16"/>
      <c r="D32" s="12"/>
      <c r="K32" s="19"/>
      <c r="L32" s="27"/>
      <c r="M32" s="27"/>
      <c r="N32" s="27"/>
      <c r="R32" s="10" t="s">
        <v>8</v>
      </c>
      <c r="S32" s="10" t="s">
        <v>9</v>
      </c>
      <c r="T32" s="10" t="s">
        <v>10</v>
      </c>
      <c r="U32" s="10" t="s">
        <v>11</v>
      </c>
      <c r="V32" s="5"/>
      <c r="W32" s="15" t="e">
        <f>IF(AND(U33=0,U34=0),"",IF(OR(#REF!="",#REF!="",U33=U34,AND(U33&lt;2,U34&lt;2)),"Fehler in "&amp;R27,IF(U33&gt;U34,#REF!,#REF!)))</f>
        <v>#REF!</v>
      </c>
      <c r="X32" s="13">
        <f>IF(B32&gt;B31,1,0)</f>
        <v>0</v>
      </c>
      <c r="Y32" s="13">
        <f>IF(C32&gt;C31,1,0)</f>
        <v>0</v>
      </c>
      <c r="Z32" s="13">
        <f>IF(D32&gt;D31,1,0)</f>
        <v>0</v>
      </c>
      <c r="AA32" s="13">
        <f>SUM(X32:Z32)</f>
        <v>0</v>
      </c>
      <c r="AB32" s="5"/>
    </row>
    <row r="33" spans="11:22" ht="15">
      <c r="K33" s="20"/>
      <c r="L33" s="20"/>
      <c r="M33" s="20"/>
      <c r="N33" s="21"/>
      <c r="R33" s="13" t="e">
        <f>IF(#REF!&gt;#REF!,1,0)</f>
        <v>#REF!</v>
      </c>
      <c r="S33" s="13" t="e">
        <f>IF(#REF!&gt;#REF!,1,0)</f>
        <v>#REF!</v>
      </c>
      <c r="T33" s="13" t="e">
        <f>IF(#REF!&gt;#REF!,1,0)</f>
        <v>#REF!</v>
      </c>
      <c r="U33" s="13" t="e">
        <f>SUM(R33:T33)</f>
        <v>#REF!</v>
      </c>
      <c r="V33" s="5"/>
    </row>
    <row r="34" spans="6:34" ht="15">
      <c r="F34" s="23" t="str">
        <f>"Spiel "&amp;$Q$2&amp;"-32"</f>
        <v>Spiel -32</v>
      </c>
      <c r="G34" s="23"/>
      <c r="H34" s="23"/>
      <c r="I34" s="23"/>
      <c r="K34" s="20"/>
      <c r="L34" s="20"/>
      <c r="M34" s="20"/>
      <c r="N34" s="21"/>
      <c r="R34" s="13" t="e">
        <f>IF(#REF!&gt;#REF!,1,0)</f>
        <v>#REF!</v>
      </c>
      <c r="S34" s="13" t="e">
        <f>IF(#REF!&gt;#REF!,1,0)</f>
        <v>#REF!</v>
      </c>
      <c r="T34" s="13" t="e">
        <f>IF(#REF!&gt;#REF!,1,0)</f>
        <v>#REF!</v>
      </c>
      <c r="U34" s="13" t="e">
        <f>SUM(R34:T34)</f>
        <v>#REF!</v>
      </c>
      <c r="V34" s="5"/>
      <c r="AD34" s="23" t="str">
        <f>F34</f>
        <v>Spiel -32</v>
      </c>
      <c r="AE34" s="23"/>
      <c r="AF34" s="23"/>
      <c r="AG34" s="23"/>
      <c r="AH34" s="5"/>
    </row>
    <row r="35" spans="6:34" ht="15">
      <c r="F35" s="9" t="s">
        <v>28</v>
      </c>
      <c r="G35" s="25" t="s">
        <v>3</v>
      </c>
      <c r="H35" s="25"/>
      <c r="I35" s="25"/>
      <c r="K35" s="20"/>
      <c r="L35" s="20"/>
      <c r="M35" s="20"/>
      <c r="N35" s="8"/>
      <c r="AD35" s="10" t="s">
        <v>8</v>
      </c>
      <c r="AE35" s="10" t="s">
        <v>9</v>
      </c>
      <c r="AF35" s="10" t="s">
        <v>10</v>
      </c>
      <c r="AG35" s="10" t="s">
        <v>11</v>
      </c>
      <c r="AH35" s="5"/>
    </row>
    <row r="36" spans="6:34" ht="15">
      <c r="F36" s="15"/>
      <c r="G36" s="16"/>
      <c r="H36" s="16"/>
      <c r="I36" s="12"/>
      <c r="R36" s="23" t="e">
        <f>#REF!</f>
        <v>#REF!</v>
      </c>
      <c r="S36" s="23"/>
      <c r="T36" s="23"/>
      <c r="U36" s="23"/>
      <c r="V36" s="5"/>
      <c r="AC36" s="15">
        <f>IF(AND($AA$31=0,$AA$32=0),"",IF(OR($W$31="",$W$32="",$AA$31=$AA$32,AND($AA$31&lt;2,$AA$32&lt;2)),"Fehler in "&amp;$X$29,IF($AA$31&gt;$AA$32,$W$31,$W$32)))</f>
      </c>
      <c r="AD36" s="13">
        <f>IF(G36&gt;G37,1,0)</f>
        <v>0</v>
      </c>
      <c r="AE36" s="13">
        <f>IF(H36&gt;H37,1,0)</f>
        <v>0</v>
      </c>
      <c r="AF36" s="13">
        <f>IF(I36&gt;I37,1,0)</f>
        <v>0</v>
      </c>
      <c r="AG36" s="13">
        <f>SUM(AD36:AF36)</f>
        <v>0</v>
      </c>
      <c r="AH36" s="5"/>
    </row>
    <row r="37" spans="6:34" ht="15">
      <c r="F37" s="15" t="s">
        <v>42</v>
      </c>
      <c r="G37" s="16"/>
      <c r="H37" s="16"/>
      <c r="I37" s="12"/>
      <c r="R37" s="10" t="s">
        <v>8</v>
      </c>
      <c r="S37" s="10" t="s">
        <v>9</v>
      </c>
      <c r="T37" s="10" t="s">
        <v>10</v>
      </c>
      <c r="U37" s="10" t="s">
        <v>11</v>
      </c>
      <c r="V37" s="5"/>
      <c r="AC37" s="15">
        <f>IF(AND($AA$41=0,$AA$42=0),"",IF(OR($W$41="",$W$42="",$AA$41=$AA$42,AND($AA$41&lt;2,$AA$42&lt;2)),"Fehler in "&amp;$X$39,IF($AA$41&gt;$AA$42,$W$41,$W$42)))</f>
      </c>
      <c r="AD37" s="13">
        <f>IF(G37&gt;G36,1,0)</f>
        <v>0</v>
      </c>
      <c r="AE37" s="13">
        <f>IF(H37&gt;H36,1,0)</f>
        <v>0</v>
      </c>
      <c r="AF37" s="13">
        <f>IF(I37&gt;I36,1,0)</f>
        <v>0</v>
      </c>
      <c r="AG37" s="13">
        <f>SUM(AD37:AF37)</f>
        <v>0</v>
      </c>
      <c r="AH37" s="5"/>
    </row>
    <row r="38" spans="18:22" ht="15">
      <c r="R38" s="13" t="e">
        <f>IF(#REF!&gt;#REF!,1,0)</f>
        <v>#REF!</v>
      </c>
      <c r="S38" s="13" t="e">
        <f>IF(#REF!&gt;#REF!,1,0)</f>
        <v>#REF!</v>
      </c>
      <c r="T38" s="13" t="e">
        <f>IF(#REF!&gt;#REF!,1,0)</f>
        <v>#REF!</v>
      </c>
      <c r="U38" s="13" t="e">
        <f>SUM(R38:T38)</f>
        <v>#REF!</v>
      </c>
      <c r="V38" s="5"/>
    </row>
    <row r="39" spans="1:28" ht="15">
      <c r="A39" s="23" t="str">
        <f>"Spiel "&amp;$Q$2&amp;"-24"</f>
        <v>Spiel -24</v>
      </c>
      <c r="B39" s="23"/>
      <c r="C39" s="23"/>
      <c r="D39" s="23"/>
      <c r="R39" s="13" t="e">
        <f>IF(#REF!&gt;#REF!,1,0)</f>
        <v>#REF!</v>
      </c>
      <c r="S39" s="13" t="e">
        <f>IF(#REF!&gt;#REF!,1,0)</f>
        <v>#REF!</v>
      </c>
      <c r="T39" s="13" t="e">
        <f>IF(#REF!&gt;#REF!,1,0)</f>
        <v>#REF!</v>
      </c>
      <c r="U39" s="13" t="e">
        <f>SUM(R39:T39)</f>
        <v>#REF!</v>
      </c>
      <c r="V39" s="5"/>
      <c r="X39" s="23" t="str">
        <f>A39</f>
        <v>Spiel -24</v>
      </c>
      <c r="Y39" s="23"/>
      <c r="Z39" s="23"/>
      <c r="AA39" s="23"/>
      <c r="AB39" s="5"/>
    </row>
    <row r="40" spans="1:28" ht="15">
      <c r="A40" s="9" t="s">
        <v>32</v>
      </c>
      <c r="B40" s="25" t="s">
        <v>3</v>
      </c>
      <c r="C40" s="25"/>
      <c r="D40" s="25"/>
      <c r="X40" s="10" t="s">
        <v>8</v>
      </c>
      <c r="Y40" s="10" t="s">
        <v>9</v>
      </c>
      <c r="Z40" s="10" t="s">
        <v>10</v>
      </c>
      <c r="AA40" s="10" t="s">
        <v>11</v>
      </c>
      <c r="AB40" s="5"/>
    </row>
    <row r="41" spans="1:28" ht="15.75">
      <c r="A41" s="15" t="s">
        <v>42</v>
      </c>
      <c r="B41" s="16"/>
      <c r="C41" s="16"/>
      <c r="D41" s="12"/>
      <c r="R41" s="23" t="e">
        <f>#REF!</f>
        <v>#REF!</v>
      </c>
      <c r="S41" s="23"/>
      <c r="T41" s="23"/>
      <c r="U41" s="23"/>
      <c r="V41" s="5"/>
      <c r="W41" s="15" t="e">
        <f>IF(AND($U$38=0,$U$39=0),"",IF(OR(#REF!="",#REF!="",$U$38=$U$39,AND($U$38&lt;2,$U$39&lt;2)),"Fehler in "&amp;$R$36,IF($U$38&gt;$U$39,#REF!,#REF!)))</f>
        <v>#REF!</v>
      </c>
      <c r="X41" s="13">
        <f>IF(B41&gt;B42,1,0)</f>
        <v>0</v>
      </c>
      <c r="Y41" s="13">
        <f>IF(C41&gt;C42,1,0)</f>
        <v>0</v>
      </c>
      <c r="Z41" s="13">
        <f>IF(D41&gt;D42,1,0)</f>
        <v>0</v>
      </c>
      <c r="AA41" s="13">
        <f>SUM(X41:Z41)</f>
        <v>0</v>
      </c>
      <c r="AB41" s="5"/>
    </row>
    <row r="42" spans="1:28" ht="15.75">
      <c r="A42" s="15" t="s">
        <v>34</v>
      </c>
      <c r="B42" s="16"/>
      <c r="C42" s="16"/>
      <c r="D42" s="12"/>
      <c r="R42" s="10" t="s">
        <v>8</v>
      </c>
      <c r="S42" s="10" t="s">
        <v>9</v>
      </c>
      <c r="T42" s="10" t="s">
        <v>10</v>
      </c>
      <c r="U42" s="10" t="s">
        <v>11</v>
      </c>
      <c r="V42" s="5"/>
      <c r="W42" s="15" t="e">
        <f>IF(AND($U$43=0,$U$44=0),"",IF(OR(#REF!="",#REF!="",$U$43=$U$44,AND($U$43&lt;2,$U$44&lt;2)),"Fehler in "&amp;$R$37,IF($U$43&gt;$U$44,#REF!,#REF!)))</f>
        <v>#REF!</v>
      </c>
      <c r="X42" s="13">
        <f>IF(B42&gt;B41,1,0)</f>
        <v>0</v>
      </c>
      <c r="Y42" s="13">
        <f>IF(C42&gt;C41,1,0)</f>
        <v>0</v>
      </c>
      <c r="Z42" s="13">
        <f>IF(D42&gt;D41,1,0)</f>
        <v>0</v>
      </c>
      <c r="AA42" s="13">
        <f>SUM(X42:Z42)</f>
        <v>0</v>
      </c>
      <c r="AB42" s="5"/>
    </row>
    <row r="43" spans="18:22" ht="15.75">
      <c r="R43" s="13" t="e">
        <f>IF(#REF!&gt;#REF!,1,0)</f>
        <v>#REF!</v>
      </c>
      <c r="S43" s="13" t="e">
        <f>IF(#REF!&gt;#REF!,1,0)</f>
        <v>#REF!</v>
      </c>
      <c r="T43" s="13" t="e">
        <f>IF(#REF!&gt;#REF!,1,0)</f>
        <v>#REF!</v>
      </c>
      <c r="U43" s="13" t="e">
        <f>SUM(R43:T43)</f>
        <v>#REF!</v>
      </c>
      <c r="V43" s="5"/>
    </row>
    <row r="44" spans="18:22" ht="15.75">
      <c r="R44" s="13" t="e">
        <f>IF(#REF!&gt;#REF!,1,0)</f>
        <v>#REF!</v>
      </c>
      <c r="S44" s="13" t="e">
        <f>IF(#REF!&gt;#REF!,1,0)</f>
        <v>#REF!</v>
      </c>
      <c r="T44" s="13" t="e">
        <f>IF(#REF!&gt;#REF!,1,0)</f>
        <v>#REF!</v>
      </c>
      <c r="U44" s="13" t="e">
        <f>SUM(R44:T44)</f>
        <v>#REF!</v>
      </c>
      <c r="V44" s="5"/>
    </row>
  </sheetData>
  <mergeCells count="46">
    <mergeCell ref="R41:U41"/>
    <mergeCell ref="A2:N2"/>
    <mergeCell ref="R36:U36"/>
    <mergeCell ref="A39:D39"/>
    <mergeCell ref="X39:AA39"/>
    <mergeCell ref="B40:D40"/>
    <mergeCell ref="L32:N32"/>
    <mergeCell ref="F34:I34"/>
    <mergeCell ref="AD34:AG34"/>
    <mergeCell ref="G35:I35"/>
    <mergeCell ref="B30:D30"/>
    <mergeCell ref="K30:N30"/>
    <mergeCell ref="K31:N31"/>
    <mergeCell ref="R31:U31"/>
    <mergeCell ref="R26:U26"/>
    <mergeCell ref="AJ28:AM28"/>
    <mergeCell ref="A29:D29"/>
    <mergeCell ref="K29:N29"/>
    <mergeCell ref="X29:AA29"/>
    <mergeCell ref="R21:U21"/>
    <mergeCell ref="K24:N24"/>
    <mergeCell ref="AJ24:AM24"/>
    <mergeCell ref="L25:N25"/>
    <mergeCell ref="R16:U16"/>
    <mergeCell ref="A19:D19"/>
    <mergeCell ref="X19:AA19"/>
    <mergeCell ref="B20:D20"/>
    <mergeCell ref="R11:U11"/>
    <mergeCell ref="F14:I14"/>
    <mergeCell ref="AD14:AG14"/>
    <mergeCell ref="G15:I15"/>
    <mergeCell ref="R6:U6"/>
    <mergeCell ref="A9:D9"/>
    <mergeCell ref="X9:AA9"/>
    <mergeCell ref="B10:D10"/>
    <mergeCell ref="AJ4:AM4"/>
    <mergeCell ref="R5:U5"/>
    <mergeCell ref="X5:AA5"/>
    <mergeCell ref="AD5:AG5"/>
    <mergeCell ref="AJ5:AM5"/>
    <mergeCell ref="K4:N4"/>
    <mergeCell ref="R4:U4"/>
    <mergeCell ref="X4:AA4"/>
    <mergeCell ref="AD4:AG4"/>
    <mergeCell ref="A4:D4"/>
    <mergeCell ref="F4:I4"/>
  </mergeCells>
  <dataValidations count="1">
    <dataValidation type="textLength" operator="equal" allowBlank="1" showInputMessage="1" showErrorMessage="1" sqref="T1:AM65536 R1:S1 Q3:S65536">
      <formula1>0</formula1>
    </dataValidation>
  </dataValidation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M4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2" sqref="A2:N2"/>
    </sheetView>
  </sheetViews>
  <sheetFormatPr defaultColWidth="9.140625" defaultRowHeight="15" outlineLevelCol="1"/>
  <cols>
    <col min="1" max="1" width="29.57421875" style="14" customWidth="1"/>
    <col min="2" max="3" width="2.7109375" style="14" customWidth="1"/>
    <col min="4" max="4" width="2.7109375" style="4" customWidth="1"/>
    <col min="5" max="5" width="10.8515625" style="14" customWidth="1"/>
    <col min="6" max="6" width="22.57421875" style="14" customWidth="1"/>
    <col min="7" max="8" width="2.7109375" style="14" customWidth="1"/>
    <col min="9" max="9" width="2.7109375" style="4" customWidth="1"/>
    <col min="10" max="10" width="10.8515625" style="14" customWidth="1"/>
    <col min="11" max="11" width="18.7109375" style="14" customWidth="1"/>
    <col min="12" max="13" width="2.7109375" style="14" customWidth="1"/>
    <col min="14" max="14" width="2.7109375" style="4" customWidth="1"/>
    <col min="15" max="15" width="9.140625" style="14" customWidth="1"/>
    <col min="16" max="16" width="9.140625" style="14" hidden="1" customWidth="1"/>
    <col min="17" max="17" width="15.00390625" style="14" hidden="1" customWidth="1"/>
    <col min="18" max="22" width="8.140625" style="14" hidden="1" customWidth="1" outlineLevel="1"/>
    <col min="23" max="23" width="9.8515625" style="14" hidden="1" customWidth="1" outlineLevel="1"/>
    <col min="24" max="28" width="8.140625" style="14" hidden="1" customWidth="1" outlineLevel="1"/>
    <col min="29" max="29" width="9.8515625" style="14" hidden="1" customWidth="1" outlineLevel="1"/>
    <col min="30" max="34" width="8.140625" style="14" hidden="1" customWidth="1" outlineLevel="1"/>
    <col min="35" max="35" width="9.8515625" style="14" hidden="1" customWidth="1" outlineLevel="1"/>
    <col min="36" max="39" width="8.140625" style="14" hidden="1" customWidth="1" outlineLevel="1"/>
    <col min="40" max="40" width="9.140625" style="14" customWidth="1" collapsed="1"/>
    <col min="41" max="16384" width="9.140625" style="14" customWidth="1"/>
  </cols>
  <sheetData>
    <row r="1" ht="15.75"/>
    <row r="2" spans="1:17" s="1" customFormat="1" ht="45">
      <c r="A2" s="110" t="s">
        <v>181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P2" s="1" t="s">
        <v>2</v>
      </c>
      <c r="Q2" s="1" t="s">
        <v>43</v>
      </c>
    </row>
    <row r="3" spans="4:14" s="1" customFormat="1" ht="24" customHeight="1">
      <c r="D3" s="2"/>
      <c r="I3" s="2"/>
      <c r="N3" s="2"/>
    </row>
    <row r="4" spans="1:39" s="2" customFormat="1" ht="15.75">
      <c r="A4" s="29" t="s">
        <v>6</v>
      </c>
      <c r="B4" s="29"/>
      <c r="C4" s="29"/>
      <c r="D4" s="29"/>
      <c r="E4" s="3"/>
      <c r="F4" s="29" t="s">
        <v>0</v>
      </c>
      <c r="G4" s="29"/>
      <c r="H4" s="29"/>
      <c r="I4" s="29"/>
      <c r="J4" s="3"/>
      <c r="K4" s="29" t="s">
        <v>1</v>
      </c>
      <c r="L4" s="29"/>
      <c r="M4" s="29"/>
      <c r="N4" s="29"/>
      <c r="Q4" s="4" t="s">
        <v>7</v>
      </c>
      <c r="R4" s="26" t="e">
        <f>#REF!</f>
        <v>#REF!</v>
      </c>
      <c r="S4" s="26"/>
      <c r="T4" s="26"/>
      <c r="U4" s="26"/>
      <c r="V4" s="5"/>
      <c r="W4" s="4"/>
      <c r="X4" s="22" t="str">
        <f>A4</f>
        <v>2. Runde</v>
      </c>
      <c r="Y4" s="22"/>
      <c r="Z4" s="22"/>
      <c r="AA4" s="22"/>
      <c r="AB4" s="6"/>
      <c r="AC4" s="4"/>
      <c r="AD4" s="22" t="str">
        <f>F4</f>
        <v>Halbfinale</v>
      </c>
      <c r="AE4" s="22"/>
      <c r="AF4" s="22"/>
      <c r="AG4" s="22"/>
      <c r="AH4" s="6"/>
      <c r="AI4" s="4"/>
      <c r="AJ4" s="22" t="str">
        <f>K4</f>
        <v>Finale</v>
      </c>
      <c r="AK4" s="22"/>
      <c r="AL4" s="22"/>
      <c r="AM4" s="22"/>
    </row>
    <row r="5" spans="1:39" s="4" customFormat="1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R5" s="28"/>
      <c r="S5" s="28"/>
      <c r="T5" s="28"/>
      <c r="U5" s="28"/>
      <c r="V5" s="5"/>
      <c r="X5" s="22"/>
      <c r="Y5" s="22"/>
      <c r="Z5" s="22"/>
      <c r="AA5" s="22"/>
      <c r="AB5" s="6"/>
      <c r="AD5" s="22"/>
      <c r="AE5" s="22"/>
      <c r="AF5" s="22"/>
      <c r="AG5" s="22"/>
      <c r="AH5" s="6"/>
      <c r="AJ5" s="22"/>
      <c r="AK5" s="22"/>
      <c r="AL5" s="22"/>
      <c r="AM5" s="22"/>
    </row>
    <row r="6" spans="1:22" s="4" customFormat="1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R6" s="23" t="e">
        <f>#REF!</f>
        <v>#REF!</v>
      </c>
      <c r="S6" s="23"/>
      <c r="T6" s="23"/>
      <c r="U6" s="23"/>
      <c r="V6" s="5"/>
    </row>
    <row r="7" spans="1:22" s="4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R7" s="10" t="s">
        <v>8</v>
      </c>
      <c r="S7" s="10" t="s">
        <v>9</v>
      </c>
      <c r="T7" s="10" t="s">
        <v>10</v>
      </c>
      <c r="U7" s="10" t="s">
        <v>11</v>
      </c>
      <c r="V7" s="5"/>
    </row>
    <row r="8" spans="1:22" s="4" customFormat="1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R8" s="13" t="e">
        <f>IF(#REF!&gt;#REF!,1,0)</f>
        <v>#REF!</v>
      </c>
      <c r="S8" s="13" t="e">
        <f>IF(#REF!&gt;#REF!,1,0)</f>
        <v>#REF!</v>
      </c>
      <c r="T8" s="13" t="e">
        <f>IF(#REF!&gt;#REF!,1,0)</f>
        <v>#REF!</v>
      </c>
      <c r="U8" s="13" t="e">
        <f>SUM(R8:T8)</f>
        <v>#REF!</v>
      </c>
      <c r="V8" s="5"/>
    </row>
    <row r="9" spans="1:28" s="4" customFormat="1" ht="15">
      <c r="A9" s="23" t="str">
        <f>"Spiel "&amp;$Q$2&amp;"-21"</f>
        <v>Spiel H30_40-21</v>
      </c>
      <c r="B9" s="23"/>
      <c r="C9" s="23"/>
      <c r="D9" s="23"/>
      <c r="E9" s="7"/>
      <c r="F9" s="7"/>
      <c r="G9" s="7"/>
      <c r="H9" s="7"/>
      <c r="I9" s="7"/>
      <c r="J9" s="7"/>
      <c r="K9" s="7"/>
      <c r="L9" s="7"/>
      <c r="M9" s="7"/>
      <c r="N9" s="7"/>
      <c r="R9" s="13" t="e">
        <f>IF(#REF!&gt;#REF!,1,0)</f>
        <v>#REF!</v>
      </c>
      <c r="S9" s="13" t="e">
        <f>IF(#REF!&gt;#REF!,1,0)</f>
        <v>#REF!</v>
      </c>
      <c r="T9" s="13" t="e">
        <f>IF(#REF!&gt;#REF!,1,0)</f>
        <v>#REF!</v>
      </c>
      <c r="U9" s="13" t="e">
        <f>SUM(R9:T9)</f>
        <v>#REF!</v>
      </c>
      <c r="V9" s="5"/>
      <c r="X9" s="23" t="str">
        <f>A9</f>
        <v>Spiel H30_40-21</v>
      </c>
      <c r="Y9" s="23"/>
      <c r="Z9" s="23"/>
      <c r="AA9" s="23"/>
      <c r="AB9" s="5"/>
    </row>
    <row r="10" spans="1:28" s="4" customFormat="1" ht="15">
      <c r="A10" s="9" t="s">
        <v>32</v>
      </c>
      <c r="B10" s="25" t="s">
        <v>3</v>
      </c>
      <c r="C10" s="25"/>
      <c r="D10" s="25"/>
      <c r="E10" s="7"/>
      <c r="F10" s="7"/>
      <c r="G10" s="7"/>
      <c r="H10" s="7"/>
      <c r="I10" s="7"/>
      <c r="J10" s="7"/>
      <c r="K10" s="7"/>
      <c r="L10" s="7"/>
      <c r="M10" s="7"/>
      <c r="N10" s="7"/>
      <c r="X10" s="10" t="s">
        <v>8</v>
      </c>
      <c r="Y10" s="10" t="s">
        <v>9</v>
      </c>
      <c r="Z10" s="10" t="s">
        <v>10</v>
      </c>
      <c r="AA10" s="10" t="s">
        <v>11</v>
      </c>
      <c r="AB10" s="5"/>
    </row>
    <row r="11" spans="1:28" s="4" customFormat="1" ht="15">
      <c r="A11" s="15" t="s">
        <v>44</v>
      </c>
      <c r="B11" s="16"/>
      <c r="C11" s="16"/>
      <c r="D11" s="12"/>
      <c r="E11" s="7"/>
      <c r="F11" s="7"/>
      <c r="G11" s="7"/>
      <c r="H11" s="7"/>
      <c r="I11" s="7"/>
      <c r="J11" s="7"/>
      <c r="K11" s="7"/>
      <c r="L11" s="7"/>
      <c r="M11" s="7"/>
      <c r="N11" s="7"/>
      <c r="R11" s="23" t="e">
        <f>#REF!</f>
        <v>#REF!</v>
      </c>
      <c r="S11" s="23"/>
      <c r="T11" s="23"/>
      <c r="U11" s="23"/>
      <c r="V11" s="5"/>
      <c r="W11" s="15" t="e">
        <f>IF(AND($U$8=0,$U$9=0),"",IF(OR(#REF!="",#REF!="",$U$8=$U$9,AND($U$8&lt;2,$U$9&lt;2)),"Fehler in "&amp;$R$6,IF($U$8&gt;$U$9,#REF!,#REF!)))</f>
        <v>#REF!</v>
      </c>
      <c r="X11" s="13">
        <f>IF(B11&gt;B12,1,0)</f>
        <v>0</v>
      </c>
      <c r="Y11" s="13">
        <f>IF(C11&gt;C12,1,0)</f>
        <v>0</v>
      </c>
      <c r="Z11" s="13">
        <f>IF(D11&gt;D12,1,0)</f>
        <v>0</v>
      </c>
      <c r="AA11" s="13">
        <f>SUM(X11:Z11)</f>
        <v>0</v>
      </c>
      <c r="AB11" s="5"/>
    </row>
    <row r="12" spans="1:28" s="4" customFormat="1" ht="15">
      <c r="A12" s="15" t="s">
        <v>34</v>
      </c>
      <c r="B12" s="16"/>
      <c r="C12" s="16"/>
      <c r="D12" s="12"/>
      <c r="E12" s="7"/>
      <c r="F12" s="7"/>
      <c r="G12" s="7"/>
      <c r="H12" s="7"/>
      <c r="I12" s="7"/>
      <c r="J12" s="7"/>
      <c r="K12" s="7"/>
      <c r="L12" s="7"/>
      <c r="M12" s="7"/>
      <c r="N12" s="7"/>
      <c r="R12" s="10" t="s">
        <v>8</v>
      </c>
      <c r="S12" s="10" t="s">
        <v>9</v>
      </c>
      <c r="T12" s="10" t="s">
        <v>10</v>
      </c>
      <c r="U12" s="10" t="s">
        <v>11</v>
      </c>
      <c r="V12" s="5"/>
      <c r="W12" s="15" t="e">
        <f>IF(AND($U$13=0,$U$14=0),"",IF(OR(#REF!="",#REF!="",$U$13=$U$14,AND($U$13&lt;2,$U$14&lt;2)),"Fehler in "&amp;$R$7,IF($U$13&gt;$U$14,#REF!,#REF!)))</f>
        <v>#REF!</v>
      </c>
      <c r="X12" s="13">
        <f>IF(B12&gt;B11,1,0)</f>
        <v>0</v>
      </c>
      <c r="Y12" s="13">
        <f>IF(C12&gt;C11,1,0)</f>
        <v>0</v>
      </c>
      <c r="Z12" s="13">
        <f>IF(D12&gt;D11,1,0)</f>
        <v>0</v>
      </c>
      <c r="AA12" s="13">
        <f>SUM(X12:Z12)</f>
        <v>0</v>
      </c>
      <c r="AB12" s="5"/>
    </row>
    <row r="13" spans="1:22" s="4" customFormat="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R13" s="13" t="e">
        <f>IF(#REF!&gt;#REF!,1,0)</f>
        <v>#REF!</v>
      </c>
      <c r="S13" s="13" t="e">
        <f>IF(#REF!&gt;#REF!,1,0)</f>
        <v>#REF!</v>
      </c>
      <c r="T13" s="13" t="e">
        <f>IF(#REF!&gt;#REF!,1,0)</f>
        <v>#REF!</v>
      </c>
      <c r="U13" s="13" t="e">
        <f>SUM(R13:T13)</f>
        <v>#REF!</v>
      </c>
      <c r="V13" s="5"/>
    </row>
    <row r="14" spans="6:34" ht="15">
      <c r="F14" s="23" t="str">
        <f>"Spiel "&amp;$Q$2&amp;"-31"</f>
        <v>Spiel H30_40-31</v>
      </c>
      <c r="G14" s="23"/>
      <c r="H14" s="23"/>
      <c r="I14" s="23"/>
      <c r="R14" s="13" t="e">
        <f>IF(#REF!&gt;#REF!,1,0)</f>
        <v>#REF!</v>
      </c>
      <c r="S14" s="13" t="e">
        <f>IF(#REF!&gt;#REF!,1,0)</f>
        <v>#REF!</v>
      </c>
      <c r="T14" s="13" t="e">
        <f>IF(#REF!&gt;#REF!,1,0)</f>
        <v>#REF!</v>
      </c>
      <c r="U14" s="13" t="e">
        <f>SUM(R14:T14)</f>
        <v>#REF!</v>
      </c>
      <c r="V14" s="5"/>
      <c r="AD14" s="23" t="str">
        <f>F14</f>
        <v>Spiel H30_40-31</v>
      </c>
      <c r="AE14" s="23"/>
      <c r="AF14" s="23"/>
      <c r="AG14" s="23"/>
      <c r="AH14" s="5"/>
    </row>
    <row r="15" spans="6:34" ht="15">
      <c r="F15" s="9" t="s">
        <v>35</v>
      </c>
      <c r="G15" s="25" t="s">
        <v>3</v>
      </c>
      <c r="H15" s="25"/>
      <c r="I15" s="25"/>
      <c r="AD15" s="10" t="s">
        <v>8</v>
      </c>
      <c r="AE15" s="10" t="s">
        <v>9</v>
      </c>
      <c r="AF15" s="10" t="s">
        <v>10</v>
      </c>
      <c r="AG15" s="10" t="s">
        <v>11</v>
      </c>
      <c r="AH15" s="5"/>
    </row>
    <row r="16" spans="6:34" ht="15">
      <c r="F16" s="15" t="s">
        <v>45</v>
      </c>
      <c r="G16" s="16"/>
      <c r="H16" s="16"/>
      <c r="I16" s="12"/>
      <c r="R16" s="23" t="e">
        <f>#REF!</f>
        <v>#REF!</v>
      </c>
      <c r="S16" s="23"/>
      <c r="T16" s="23"/>
      <c r="U16" s="23"/>
      <c r="V16" s="5"/>
      <c r="AC16" s="15">
        <f>IF(AND($AA$11=0,$AA$12=0),"",IF(OR($W$11="",$W$12="",$AA$11=$AA$12,AND($AA$11&lt;2,$AA$12&lt;2)),"Fehler in "&amp;$X$9,IF($AA$11&gt;$AA$12,$W$11,$W$12)))</f>
      </c>
      <c r="AD16" s="13">
        <f>IF(G16&gt;G17,1,0)</f>
        <v>0</v>
      </c>
      <c r="AE16" s="13">
        <f>IF(H16&gt;H17,1,0)</f>
        <v>0</v>
      </c>
      <c r="AF16" s="13">
        <f>IF(I16&gt;I17,1,0)</f>
        <v>0</v>
      </c>
      <c r="AG16" s="13">
        <f>SUM(AD16:AF16)</f>
        <v>0</v>
      </c>
      <c r="AH16" s="5"/>
    </row>
    <row r="17" spans="6:34" ht="15">
      <c r="F17" s="15">
        <f>AC17</f>
      </c>
      <c r="G17" s="16"/>
      <c r="H17" s="16"/>
      <c r="I17" s="12"/>
      <c r="R17" s="10" t="s">
        <v>8</v>
      </c>
      <c r="S17" s="10" t="s">
        <v>9</v>
      </c>
      <c r="T17" s="10" t="s">
        <v>10</v>
      </c>
      <c r="U17" s="10" t="s">
        <v>11</v>
      </c>
      <c r="V17" s="5"/>
      <c r="AC17" s="15">
        <f>IF(AND($AA$21=0,$AA$22=0),"",IF(OR($W$21="",$W$22="",$AA$21=$AA$22,AND($AA$21&lt;2,$AA$22&lt;2)),"Fehler in "&amp;$X$19,IF($AA$21&gt;$AA$22,$W$21,$W$22)))</f>
      </c>
      <c r="AD17" s="13">
        <f>IF(G17&gt;G16,1,0)</f>
        <v>0</v>
      </c>
      <c r="AE17" s="13">
        <f>IF(H17&gt;H16,1,0)</f>
        <v>0</v>
      </c>
      <c r="AF17" s="13">
        <f>IF(I17&gt;I16,1,0)</f>
        <v>0</v>
      </c>
      <c r="AG17" s="13">
        <f>SUM(AD17:AF17)</f>
        <v>0</v>
      </c>
      <c r="AH17" s="5"/>
    </row>
    <row r="18" spans="18:22" ht="15">
      <c r="R18" s="13" t="e">
        <f>IF(#REF!&gt;#REF!,1,0)</f>
        <v>#REF!</v>
      </c>
      <c r="S18" s="13" t="e">
        <f>IF(#REF!&gt;#REF!,1,0)</f>
        <v>#REF!</v>
      </c>
      <c r="T18" s="13" t="e">
        <f>IF(#REF!&gt;#REF!,1,0)</f>
        <v>#REF!</v>
      </c>
      <c r="U18" s="13" t="e">
        <f>SUM(R18:T18)</f>
        <v>#REF!</v>
      </c>
      <c r="V18" s="5"/>
    </row>
    <row r="19" spans="1:28" ht="15">
      <c r="A19" s="23" t="str">
        <f>"Spiel "&amp;$Q$2&amp;"-22"</f>
        <v>Spiel H30_40-22</v>
      </c>
      <c r="B19" s="23"/>
      <c r="C19" s="23"/>
      <c r="D19" s="23"/>
      <c r="R19" s="13" t="e">
        <f>IF(#REF!&gt;#REF!,1,0)</f>
        <v>#REF!</v>
      </c>
      <c r="S19" s="13" t="e">
        <f>IF(#REF!&gt;#REF!,1,0)</f>
        <v>#REF!</v>
      </c>
      <c r="T19" s="13" t="e">
        <f>IF(#REF!&gt;#REF!,1,0)</f>
        <v>#REF!</v>
      </c>
      <c r="U19" s="13" t="e">
        <f>SUM(R19:T19)</f>
        <v>#REF!</v>
      </c>
      <c r="V19" s="5"/>
      <c r="X19" s="23" t="str">
        <f>A19</f>
        <v>Spiel H30_40-22</v>
      </c>
      <c r="Y19" s="23"/>
      <c r="Z19" s="23"/>
      <c r="AA19" s="23"/>
      <c r="AB19" s="5"/>
    </row>
    <row r="20" spans="1:28" ht="15">
      <c r="A20" s="9" t="s">
        <v>39</v>
      </c>
      <c r="B20" s="25" t="s">
        <v>3</v>
      </c>
      <c r="C20" s="25"/>
      <c r="D20" s="25"/>
      <c r="X20" s="10" t="s">
        <v>8</v>
      </c>
      <c r="Y20" s="10" t="s">
        <v>9</v>
      </c>
      <c r="Z20" s="10" t="s">
        <v>10</v>
      </c>
      <c r="AA20" s="10" t="s">
        <v>11</v>
      </c>
      <c r="AB20" s="5"/>
    </row>
    <row r="21" spans="1:28" ht="15">
      <c r="A21" s="15" t="s">
        <v>46</v>
      </c>
      <c r="B21" s="16"/>
      <c r="C21" s="16"/>
      <c r="D21" s="12"/>
      <c r="R21" s="23" t="e">
        <f>#REF!</f>
        <v>#REF!</v>
      </c>
      <c r="S21" s="23"/>
      <c r="T21" s="23"/>
      <c r="U21" s="23"/>
      <c r="V21" s="5"/>
      <c r="W21" s="15" t="e">
        <f>IF(AND($U$18=0,$U$19=0),"",IF(OR(#REF!="",#REF!="",$U$18=$U$19,AND($U$18&lt;2,$U$19&lt;2)),"Fehler in "&amp;$R$16,IF($U$18&gt;$U$19,#REF!,#REF!)))</f>
        <v>#REF!</v>
      </c>
      <c r="X21" s="13">
        <f>IF(B21&gt;B22,1,0)</f>
        <v>0</v>
      </c>
      <c r="Y21" s="13">
        <f>IF(C21&gt;C22,1,0)</f>
        <v>0</v>
      </c>
      <c r="Z21" s="13">
        <f>IF(D21&gt;D22,1,0)</f>
        <v>0</v>
      </c>
      <c r="AA21" s="13">
        <f>SUM(X21:Z21)</f>
        <v>0</v>
      </c>
      <c r="AB21" s="5"/>
    </row>
    <row r="22" spans="1:28" ht="15">
      <c r="A22" s="15" t="s">
        <v>47</v>
      </c>
      <c r="B22" s="16"/>
      <c r="C22" s="16"/>
      <c r="D22" s="12"/>
      <c r="R22" s="10" t="s">
        <v>8</v>
      </c>
      <c r="S22" s="10" t="s">
        <v>9</v>
      </c>
      <c r="T22" s="10" t="s">
        <v>10</v>
      </c>
      <c r="U22" s="10" t="s">
        <v>11</v>
      </c>
      <c r="V22" s="5"/>
      <c r="W22" s="15" t="e">
        <f>IF(AND($U$23=0,$U$24=0),"",IF(OR(#REF!="",#REF!="",$U$23=$U$24,AND($U$23&lt;2,$U$24&lt;2)),"Fehler in "&amp;$R$17,IF($U$23&gt;$U$24,#REF!,#REF!)))</f>
        <v>#REF!</v>
      </c>
      <c r="X22" s="13">
        <f>IF(B22&gt;B21,1,0)</f>
        <v>0</v>
      </c>
      <c r="Y22" s="13">
        <f>IF(C22&gt;C21,1,0)</f>
        <v>0</v>
      </c>
      <c r="Z22" s="13">
        <f>IF(D22&gt;D21,1,0)</f>
        <v>0</v>
      </c>
      <c r="AA22" s="13">
        <f>SUM(X22:Z22)</f>
        <v>0</v>
      </c>
      <c r="AB22" s="5"/>
    </row>
    <row r="23" spans="18:22" ht="15">
      <c r="R23" s="13" t="e">
        <f>IF(#REF!&gt;#REF!,1,0)</f>
        <v>#REF!</v>
      </c>
      <c r="S23" s="13" t="e">
        <f>IF(#REF!&gt;#REF!,1,0)</f>
        <v>#REF!</v>
      </c>
      <c r="T23" s="13" t="e">
        <f>IF(#REF!&gt;#REF!,1,0)</f>
        <v>#REF!</v>
      </c>
      <c r="U23" s="13" t="e">
        <f>SUM(R23:T23)</f>
        <v>#REF!</v>
      </c>
      <c r="V23" s="5"/>
    </row>
    <row r="24" spans="11:39" ht="15">
      <c r="K24" s="23" t="str">
        <f>"Spiel "&amp;$Q$2&amp;"-41"</f>
        <v>Spiel H30_40-41</v>
      </c>
      <c r="L24" s="23"/>
      <c r="M24" s="23"/>
      <c r="N24" s="23"/>
      <c r="R24" s="13" t="e">
        <f>IF(#REF!&gt;#REF!,1,0)</f>
        <v>#REF!</v>
      </c>
      <c r="S24" s="13" t="e">
        <f>IF(#REF!&gt;#REF!,1,0)</f>
        <v>#REF!</v>
      </c>
      <c r="T24" s="13" t="e">
        <f>IF(#REF!&gt;#REF!,1,0)</f>
        <v>#REF!</v>
      </c>
      <c r="U24" s="13" t="e">
        <f>SUM(R24:T24)</f>
        <v>#REF!</v>
      </c>
      <c r="V24" s="5"/>
      <c r="AJ24" s="23" t="str">
        <f>K24</f>
        <v>Spiel H30_40-41</v>
      </c>
      <c r="AK24" s="23"/>
      <c r="AL24" s="23"/>
      <c r="AM24" s="23"/>
    </row>
    <row r="25" spans="11:39" ht="15">
      <c r="K25" s="9" t="s">
        <v>30</v>
      </c>
      <c r="L25" s="25" t="s">
        <v>3</v>
      </c>
      <c r="M25" s="25"/>
      <c r="N25" s="25"/>
      <c r="AJ25" s="10" t="s">
        <v>8</v>
      </c>
      <c r="AK25" s="10" t="s">
        <v>9</v>
      </c>
      <c r="AL25" s="10" t="s">
        <v>10</v>
      </c>
      <c r="AM25" s="10" t="s">
        <v>11</v>
      </c>
    </row>
    <row r="26" spans="11:39" ht="15">
      <c r="K26" s="15">
        <f>AI26</f>
      </c>
      <c r="L26" s="16"/>
      <c r="M26" s="16"/>
      <c r="N26" s="12"/>
      <c r="R26" s="23" t="e">
        <f>#REF!</f>
        <v>#REF!</v>
      </c>
      <c r="S26" s="23"/>
      <c r="T26" s="23"/>
      <c r="U26" s="23"/>
      <c r="V26" s="5"/>
      <c r="AI26" s="15">
        <f>IF(AND($AG$16=0,$AG$17=0),"",IF(OR($AC$16="",$AC$17="",$AG$16=$AG$17,AND($AG$16&lt;2,$AG$17&lt;2)),"Fehler in "&amp;$AD$14,IF($AG$16&gt;$AG$17,$AC$16,$AC$17)))</f>
      </c>
      <c r="AJ26" s="13">
        <f>IF(L26&gt;L27,1,0)</f>
        <v>0</v>
      </c>
      <c r="AK26" s="13">
        <f>IF(M26&gt;M27,1,0)</f>
        <v>0</v>
      </c>
      <c r="AL26" s="13">
        <f>IF(N26&gt;N27,1,0)</f>
        <v>0</v>
      </c>
      <c r="AM26" s="13">
        <f>SUM(AJ26:AL26)</f>
        <v>0</v>
      </c>
    </row>
    <row r="27" spans="11:39" ht="15">
      <c r="K27" s="15">
        <f>AI27</f>
      </c>
      <c r="L27" s="16"/>
      <c r="M27" s="16"/>
      <c r="N27" s="12"/>
      <c r="R27" s="10" t="s">
        <v>8</v>
      </c>
      <c r="S27" s="10" t="s">
        <v>9</v>
      </c>
      <c r="T27" s="10" t="s">
        <v>10</v>
      </c>
      <c r="U27" s="10" t="s">
        <v>11</v>
      </c>
      <c r="V27" s="5"/>
      <c r="AI27" s="15">
        <f>IF(AND($AG$36=0,$AG$37=0),"",IF(OR($AC$36="",$AC$37="",$AG$36=$AG$37,AND($AG$36&lt;2,$AG$37&lt;2)),"Fehler in "&amp;$AD$34,IF($AG$36&gt;$AG$37,$AC$36,$AC$37)))</f>
      </c>
      <c r="AJ27" s="13">
        <f>IF(L27&gt;L26,1,0)</f>
        <v>0</v>
      </c>
      <c r="AK27" s="13">
        <f>IF(M27&gt;M26,1,0)</f>
        <v>0</v>
      </c>
      <c r="AL27" s="13">
        <f>IF(N27&gt;N26,1,0)</f>
        <v>0</v>
      </c>
      <c r="AM27" s="13">
        <f>SUM(AJ27:AL27)</f>
        <v>0</v>
      </c>
    </row>
    <row r="28" spans="14:39" ht="15">
      <c r="N28" s="14"/>
      <c r="R28" s="13" t="e">
        <f>IF(#REF!&gt;#REF!,1,0)</f>
        <v>#REF!</v>
      </c>
      <c r="S28" s="13" t="e">
        <f>IF(#REF!&gt;#REF!,1,0)</f>
        <v>#REF!</v>
      </c>
      <c r="T28" s="13" t="e">
        <f>IF(#REF!&gt;#REF!,1,0)</f>
        <v>#REF!</v>
      </c>
      <c r="U28" s="13" t="e">
        <f>SUM(R28:T28)</f>
        <v>#REF!</v>
      </c>
      <c r="V28" s="5"/>
      <c r="AJ28" s="24">
        <f>IF(AND($AM$26=0,$AM$27=0),"",IF(OR($AI$26="",$AI$27="",$AM$26=$AM$27,AND($AM$26&lt;2,$AM$27&lt;2)),"Fehler in "&amp;$AJ$24,IF($AM$26&gt;$AM$27,$AI$26,$AI$27)))</f>
      </c>
      <c r="AK28" s="24"/>
      <c r="AL28" s="24"/>
      <c r="AM28" s="24"/>
    </row>
    <row r="29" spans="1:28" ht="15">
      <c r="A29" s="23" t="str">
        <f>"Spiel "&amp;$Q$2&amp;"-23"</f>
        <v>Spiel H30_40-23</v>
      </c>
      <c r="B29" s="23"/>
      <c r="C29" s="23"/>
      <c r="D29" s="23"/>
      <c r="K29" s="23" t="s">
        <v>4</v>
      </c>
      <c r="L29" s="23"/>
      <c r="M29" s="23"/>
      <c r="N29" s="23"/>
      <c r="R29" s="13" t="e">
        <f>IF(#REF!&gt;#REF!,1,0)</f>
        <v>#REF!</v>
      </c>
      <c r="S29" s="13" t="e">
        <f>IF(#REF!&gt;#REF!,1,0)</f>
        <v>#REF!</v>
      </c>
      <c r="T29" s="13" t="e">
        <f>IF(#REF!&gt;#REF!,1,0)</f>
        <v>#REF!</v>
      </c>
      <c r="U29" s="13" t="e">
        <f>SUM(R29:T29)</f>
        <v>#REF!</v>
      </c>
      <c r="V29" s="5"/>
      <c r="X29" s="23" t="str">
        <f>A29</f>
        <v>Spiel H30_40-23</v>
      </c>
      <c r="Y29" s="23"/>
      <c r="Z29" s="23"/>
      <c r="AA29" s="23"/>
      <c r="AB29" s="5"/>
    </row>
    <row r="30" spans="1:28" ht="15">
      <c r="A30" s="9" t="s">
        <v>48</v>
      </c>
      <c r="B30" s="25" t="s">
        <v>3</v>
      </c>
      <c r="C30" s="25"/>
      <c r="D30" s="25"/>
      <c r="K30" s="24">
        <f>AJ28</f>
      </c>
      <c r="L30" s="24"/>
      <c r="M30" s="24"/>
      <c r="N30" s="24"/>
      <c r="X30" s="10" t="s">
        <v>8</v>
      </c>
      <c r="Y30" s="10" t="s">
        <v>9</v>
      </c>
      <c r="Z30" s="10" t="s">
        <v>10</v>
      </c>
      <c r="AA30" s="10" t="s">
        <v>11</v>
      </c>
      <c r="AB30" s="5"/>
    </row>
    <row r="31" spans="1:28" ht="15">
      <c r="A31" s="15" t="s">
        <v>49</v>
      </c>
      <c r="B31" s="16">
        <v>3</v>
      </c>
      <c r="C31" s="16">
        <v>3</v>
      </c>
      <c r="D31" s="12"/>
      <c r="K31" s="26"/>
      <c r="L31" s="26"/>
      <c r="M31" s="26"/>
      <c r="N31" s="26"/>
      <c r="R31" s="23" t="e">
        <f>#REF!</f>
        <v>#REF!</v>
      </c>
      <c r="S31" s="23"/>
      <c r="T31" s="23"/>
      <c r="U31" s="23"/>
      <c r="V31" s="5"/>
      <c r="W31" s="15" t="e">
        <f>IF(AND($U$28=0,$U$29=0),"",IF(OR(#REF!="",#REF!="",$U$28=$U$29,AND($U$28&lt;2,$U$29&lt;2)),"Fehler in "&amp;$R$26,IF($U$28&gt;$U$29,#REF!,#REF!)))</f>
        <v>#REF!</v>
      </c>
      <c r="X31" s="13">
        <f>IF(B31&gt;B32,1,0)</f>
        <v>0</v>
      </c>
      <c r="Y31" s="13">
        <f>IF(C31&gt;C32,1,0)</f>
        <v>0</v>
      </c>
      <c r="Z31" s="13">
        <f>IF(D31&gt;D32,1,0)</f>
        <v>0</v>
      </c>
      <c r="AA31" s="13">
        <f>SUM(X31:Z31)</f>
        <v>0</v>
      </c>
      <c r="AB31" s="5"/>
    </row>
    <row r="32" spans="1:28" ht="15">
      <c r="A32" s="15" t="s">
        <v>50</v>
      </c>
      <c r="B32" s="16">
        <v>6</v>
      </c>
      <c r="C32" s="16">
        <v>6</v>
      </c>
      <c r="D32" s="12"/>
      <c r="K32" s="19"/>
      <c r="L32" s="27"/>
      <c r="M32" s="27"/>
      <c r="N32" s="27"/>
      <c r="R32" s="10" t="s">
        <v>8</v>
      </c>
      <c r="S32" s="10" t="s">
        <v>9</v>
      </c>
      <c r="T32" s="10" t="s">
        <v>10</v>
      </c>
      <c r="U32" s="10" t="s">
        <v>11</v>
      </c>
      <c r="V32" s="5"/>
      <c r="W32" s="15" t="e">
        <f>IF(AND(U33=0,U34=0),"",IF(OR(#REF!="",#REF!="",U33=U34,AND(U33&lt;2,U34&lt;2)),"Fehler in "&amp;R27,IF(U33&gt;U34,#REF!,#REF!)))</f>
        <v>#REF!</v>
      </c>
      <c r="X32" s="13">
        <f>IF(B32&gt;B31,1,0)</f>
        <v>1</v>
      </c>
      <c r="Y32" s="13">
        <f>IF(C32&gt;C31,1,0)</f>
        <v>1</v>
      </c>
      <c r="Z32" s="13">
        <f>IF(D32&gt;D31,1,0)</f>
        <v>0</v>
      </c>
      <c r="AA32" s="13">
        <f>SUM(X32:Z32)</f>
        <v>2</v>
      </c>
      <c r="AB32" s="5"/>
    </row>
    <row r="33" spans="11:22" ht="15">
      <c r="K33" s="20"/>
      <c r="L33" s="20"/>
      <c r="M33" s="20"/>
      <c r="N33" s="21"/>
      <c r="R33" s="13" t="e">
        <f>IF(#REF!&gt;#REF!,1,0)</f>
        <v>#REF!</v>
      </c>
      <c r="S33" s="13" t="e">
        <f>IF(#REF!&gt;#REF!,1,0)</f>
        <v>#REF!</v>
      </c>
      <c r="T33" s="13" t="e">
        <f>IF(#REF!&gt;#REF!,1,0)</f>
        <v>#REF!</v>
      </c>
      <c r="U33" s="13" t="e">
        <f>SUM(R33:T33)</f>
        <v>#REF!</v>
      </c>
      <c r="V33" s="5"/>
    </row>
    <row r="34" spans="6:34" ht="15">
      <c r="F34" s="23" t="str">
        <f>"Spiel "&amp;$Q$2&amp;"-32"</f>
        <v>Spiel H30_40-32</v>
      </c>
      <c r="G34" s="23"/>
      <c r="H34" s="23"/>
      <c r="I34" s="23"/>
      <c r="K34" s="20"/>
      <c r="L34" s="20"/>
      <c r="M34" s="20"/>
      <c r="N34" s="21"/>
      <c r="R34" s="13" t="e">
        <f>IF(#REF!&gt;#REF!,1,0)</f>
        <v>#REF!</v>
      </c>
      <c r="S34" s="13" t="e">
        <f>IF(#REF!&gt;#REF!,1,0)</f>
        <v>#REF!</v>
      </c>
      <c r="T34" s="13" t="e">
        <f>IF(#REF!&gt;#REF!,1,0)</f>
        <v>#REF!</v>
      </c>
      <c r="U34" s="13" t="e">
        <f>SUM(R34:T34)</f>
        <v>#REF!</v>
      </c>
      <c r="V34" s="5"/>
      <c r="AD34" s="23" t="str">
        <f>F34</f>
        <v>Spiel H30_40-32</v>
      </c>
      <c r="AE34" s="23"/>
      <c r="AF34" s="23"/>
      <c r="AG34" s="23"/>
      <c r="AH34" s="5"/>
    </row>
    <row r="35" spans="6:34" ht="15">
      <c r="F35" s="9" t="s">
        <v>27</v>
      </c>
      <c r="G35" s="25" t="s">
        <v>3</v>
      </c>
      <c r="H35" s="25"/>
      <c r="I35" s="25"/>
      <c r="K35" s="20"/>
      <c r="L35" s="20"/>
      <c r="M35" s="20"/>
      <c r="N35" s="8"/>
      <c r="AD35" s="10" t="s">
        <v>8</v>
      </c>
      <c r="AE35" s="10" t="s">
        <v>9</v>
      </c>
      <c r="AF35" s="10" t="s">
        <v>10</v>
      </c>
      <c r="AG35" s="10" t="s">
        <v>11</v>
      </c>
      <c r="AH35" s="5"/>
    </row>
    <row r="36" spans="6:34" ht="15">
      <c r="F36" s="15" t="s">
        <v>50</v>
      </c>
      <c r="G36" s="16"/>
      <c r="H36" s="16"/>
      <c r="I36" s="12"/>
      <c r="R36" s="23" t="e">
        <f>#REF!</f>
        <v>#REF!</v>
      </c>
      <c r="S36" s="23"/>
      <c r="T36" s="23"/>
      <c r="U36" s="23"/>
      <c r="V36" s="5"/>
      <c r="AC36" s="15" t="e">
        <f>IF(AND($AA$31=0,$AA$32=0),"",IF(OR($W$31="",$W$32="",$AA$31=$AA$32,AND($AA$31&lt;2,$AA$32&lt;2)),"Fehler in "&amp;$X$29,IF($AA$31&gt;$AA$32,$W$31,$W$32)))</f>
        <v>#REF!</v>
      </c>
      <c r="AD36" s="13">
        <f>IF(G36&gt;G37,1,0)</f>
        <v>0</v>
      </c>
      <c r="AE36" s="13">
        <f>IF(H36&gt;H37,1,0)</f>
        <v>0</v>
      </c>
      <c r="AF36" s="13">
        <f>IF(I36&gt;I37,1,0)</f>
        <v>0</v>
      </c>
      <c r="AG36" s="13">
        <f>SUM(AD36:AF36)</f>
        <v>0</v>
      </c>
      <c r="AH36" s="5"/>
    </row>
    <row r="37" spans="6:34" ht="15">
      <c r="F37" s="15">
        <f>AC37</f>
      </c>
      <c r="G37" s="16"/>
      <c r="H37" s="16"/>
      <c r="I37" s="12"/>
      <c r="R37" s="10" t="s">
        <v>8</v>
      </c>
      <c r="S37" s="10" t="s">
        <v>9</v>
      </c>
      <c r="T37" s="10" t="s">
        <v>10</v>
      </c>
      <c r="U37" s="10" t="s">
        <v>11</v>
      </c>
      <c r="V37" s="5"/>
      <c r="AC37" s="15">
        <f>IF(AND($AA$41=0,$AA$42=0),"",IF(OR($W$41="",$W$42="",$AA$41=$AA$42,AND($AA$41&lt;2,$AA$42&lt;2)),"Fehler in "&amp;$X$39,IF($AA$41&gt;$AA$42,$W$41,$W$42)))</f>
      </c>
      <c r="AD37" s="13">
        <f>IF(G37&gt;G36,1,0)</f>
        <v>0</v>
      </c>
      <c r="AE37" s="13">
        <f>IF(H37&gt;H36,1,0)</f>
        <v>0</v>
      </c>
      <c r="AF37" s="13">
        <f>IF(I37&gt;I36,1,0)</f>
        <v>0</v>
      </c>
      <c r="AG37" s="13">
        <f>SUM(AD37:AF37)</f>
        <v>0</v>
      </c>
      <c r="AH37" s="5"/>
    </row>
    <row r="38" spans="18:22" ht="15">
      <c r="R38" s="13" t="e">
        <f>IF(#REF!&gt;#REF!,1,0)</f>
        <v>#REF!</v>
      </c>
      <c r="S38" s="13" t="e">
        <f>IF(#REF!&gt;#REF!,1,0)</f>
        <v>#REF!</v>
      </c>
      <c r="T38" s="13" t="e">
        <f>IF(#REF!&gt;#REF!,1,0)</f>
        <v>#REF!</v>
      </c>
      <c r="U38" s="13" t="e">
        <f>SUM(R38:T38)</f>
        <v>#REF!</v>
      </c>
      <c r="V38" s="5"/>
    </row>
    <row r="39" spans="1:28" ht="15">
      <c r="A39" s="23" t="str">
        <f>"Spiel "&amp;$Q$2&amp;"-24"</f>
        <v>Spiel H30_40-24</v>
      </c>
      <c r="B39" s="23"/>
      <c r="C39" s="23"/>
      <c r="D39" s="23"/>
      <c r="R39" s="13" t="e">
        <f>IF(#REF!&gt;#REF!,1,0)</f>
        <v>#REF!</v>
      </c>
      <c r="S39" s="13" t="e">
        <f>IF(#REF!&gt;#REF!,1,0)</f>
        <v>#REF!</v>
      </c>
      <c r="T39" s="13" t="e">
        <f>IF(#REF!&gt;#REF!,1,0)</f>
        <v>#REF!</v>
      </c>
      <c r="U39" s="13" t="e">
        <f>SUM(R39:T39)</f>
        <v>#REF!</v>
      </c>
      <c r="V39" s="5"/>
      <c r="X39" s="23" t="str">
        <f>A39</f>
        <v>Spiel H30_40-24</v>
      </c>
      <c r="Y39" s="23"/>
      <c r="Z39" s="23"/>
      <c r="AA39" s="23"/>
      <c r="AB39" s="5"/>
    </row>
    <row r="40" spans="1:28" ht="15.75">
      <c r="A40" s="9" t="s">
        <v>36</v>
      </c>
      <c r="B40" s="25" t="s">
        <v>3</v>
      </c>
      <c r="C40" s="25"/>
      <c r="D40" s="25"/>
      <c r="X40" s="10" t="s">
        <v>8</v>
      </c>
      <c r="Y40" s="10" t="s">
        <v>9</v>
      </c>
      <c r="Z40" s="10" t="s">
        <v>10</v>
      </c>
      <c r="AA40" s="10" t="s">
        <v>11</v>
      </c>
      <c r="AB40" s="5"/>
    </row>
    <row r="41" spans="1:28" ht="15.75">
      <c r="A41" s="15" t="s">
        <v>51</v>
      </c>
      <c r="B41" s="16"/>
      <c r="C41" s="16"/>
      <c r="D41" s="12"/>
      <c r="R41" s="23" t="e">
        <f>#REF!</f>
        <v>#REF!</v>
      </c>
      <c r="S41" s="23"/>
      <c r="T41" s="23"/>
      <c r="U41" s="23"/>
      <c r="V41" s="5"/>
      <c r="W41" s="15" t="e">
        <f>IF(AND($U$38=0,$U$39=0),"",IF(OR(#REF!="",#REF!="",$U$38=$U$39,AND($U$38&lt;2,$U$39&lt;2)),"Fehler in "&amp;$R$36,IF($U$38&gt;$U$39,#REF!,#REF!)))</f>
        <v>#REF!</v>
      </c>
      <c r="X41" s="13">
        <f>IF(B41&gt;B42,1,0)</f>
        <v>0</v>
      </c>
      <c r="Y41" s="13">
        <f>IF(C41&gt;C42,1,0)</f>
        <v>0</v>
      </c>
      <c r="Z41" s="13">
        <f>IF(D41&gt;D42,1,0)</f>
        <v>0</v>
      </c>
      <c r="AA41" s="13">
        <f>SUM(X41:Z41)</f>
        <v>0</v>
      </c>
      <c r="AB41" s="5"/>
    </row>
    <row r="42" spans="1:28" ht="15.75">
      <c r="A42" s="15" t="s">
        <v>52</v>
      </c>
      <c r="B42" s="16"/>
      <c r="C42" s="16"/>
      <c r="D42" s="12"/>
      <c r="R42" s="10" t="s">
        <v>8</v>
      </c>
      <c r="S42" s="10" t="s">
        <v>9</v>
      </c>
      <c r="T42" s="10" t="s">
        <v>10</v>
      </c>
      <c r="U42" s="10" t="s">
        <v>11</v>
      </c>
      <c r="V42" s="5"/>
      <c r="W42" s="15" t="e">
        <f>IF(AND($U$43=0,$U$44=0),"",IF(OR(#REF!="",#REF!="",$U$43=$U$44,AND($U$43&lt;2,$U$44&lt;2)),"Fehler in "&amp;$R$37,IF($U$43&gt;$U$44,#REF!,#REF!)))</f>
        <v>#REF!</v>
      </c>
      <c r="X42" s="13">
        <f>IF(B42&gt;B41,1,0)</f>
        <v>0</v>
      </c>
      <c r="Y42" s="13">
        <f>IF(C42&gt;C41,1,0)</f>
        <v>0</v>
      </c>
      <c r="Z42" s="13">
        <f>IF(D42&gt;D41,1,0)</f>
        <v>0</v>
      </c>
      <c r="AA42" s="13">
        <f>SUM(X42:Z42)</f>
        <v>0</v>
      </c>
      <c r="AB42" s="5"/>
    </row>
    <row r="43" spans="18:22" ht="15.75">
      <c r="R43" s="13" t="e">
        <f>IF(#REF!&gt;#REF!,1,0)</f>
        <v>#REF!</v>
      </c>
      <c r="S43" s="13" t="e">
        <f>IF(#REF!&gt;#REF!,1,0)</f>
        <v>#REF!</v>
      </c>
      <c r="T43" s="13" t="e">
        <f>IF(#REF!&gt;#REF!,1,0)</f>
        <v>#REF!</v>
      </c>
      <c r="U43" s="13" t="e">
        <f>SUM(R43:T43)</f>
        <v>#REF!</v>
      </c>
      <c r="V43" s="5"/>
    </row>
    <row r="44" spans="18:22" ht="15.75">
      <c r="R44" s="13" t="e">
        <f>IF(#REF!&gt;#REF!,1,0)</f>
        <v>#REF!</v>
      </c>
      <c r="S44" s="13" t="e">
        <f>IF(#REF!&gt;#REF!,1,0)</f>
        <v>#REF!</v>
      </c>
      <c r="T44" s="13" t="e">
        <f>IF(#REF!&gt;#REF!,1,0)</f>
        <v>#REF!</v>
      </c>
      <c r="U44" s="13" t="e">
        <f>SUM(R44:T44)</f>
        <v>#REF!</v>
      </c>
      <c r="V44" s="5"/>
    </row>
  </sheetData>
  <mergeCells count="46">
    <mergeCell ref="R41:U41"/>
    <mergeCell ref="A2:N2"/>
    <mergeCell ref="R36:U36"/>
    <mergeCell ref="A39:D39"/>
    <mergeCell ref="X39:AA39"/>
    <mergeCell ref="B40:D40"/>
    <mergeCell ref="L32:N32"/>
    <mergeCell ref="F34:I34"/>
    <mergeCell ref="AD34:AG34"/>
    <mergeCell ref="G35:I35"/>
    <mergeCell ref="B30:D30"/>
    <mergeCell ref="K30:N30"/>
    <mergeCell ref="K31:N31"/>
    <mergeCell ref="R31:U31"/>
    <mergeCell ref="R26:U26"/>
    <mergeCell ref="AJ28:AM28"/>
    <mergeCell ref="A29:D29"/>
    <mergeCell ref="K29:N29"/>
    <mergeCell ref="X29:AA29"/>
    <mergeCell ref="R21:U21"/>
    <mergeCell ref="K24:N24"/>
    <mergeCell ref="AJ24:AM24"/>
    <mergeCell ref="L25:N25"/>
    <mergeCell ref="R16:U16"/>
    <mergeCell ref="A19:D19"/>
    <mergeCell ref="X19:AA19"/>
    <mergeCell ref="B20:D20"/>
    <mergeCell ref="R11:U11"/>
    <mergeCell ref="F14:I14"/>
    <mergeCell ref="AD14:AG14"/>
    <mergeCell ref="G15:I15"/>
    <mergeCell ref="R6:U6"/>
    <mergeCell ref="A9:D9"/>
    <mergeCell ref="X9:AA9"/>
    <mergeCell ref="B10:D10"/>
    <mergeCell ref="AJ4:AM4"/>
    <mergeCell ref="R5:U5"/>
    <mergeCell ref="X5:AA5"/>
    <mergeCell ref="AD5:AG5"/>
    <mergeCell ref="AJ5:AM5"/>
    <mergeCell ref="K4:N4"/>
    <mergeCell ref="R4:U4"/>
    <mergeCell ref="X4:AA4"/>
    <mergeCell ref="AD4:AG4"/>
    <mergeCell ref="A4:D4"/>
    <mergeCell ref="F4:I4"/>
  </mergeCells>
  <dataValidations count="1">
    <dataValidation type="textLength" operator="equal" allowBlank="1" showInputMessage="1" showErrorMessage="1" sqref="R1:AM65536 Q3:Q65536">
      <formula1>0</formula1>
    </dataValidation>
  </dataValidation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R4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2" sqref="A2:S2"/>
    </sheetView>
  </sheetViews>
  <sheetFormatPr defaultColWidth="9.140625" defaultRowHeight="15" outlineLevelCol="1"/>
  <cols>
    <col min="1" max="1" width="25.140625" style="14" customWidth="1"/>
    <col min="2" max="4" width="2.7109375" style="14" customWidth="1"/>
    <col min="5" max="5" width="15.00390625" style="14" customWidth="1"/>
    <col min="6" max="6" width="27.00390625" style="14" customWidth="1"/>
    <col min="7" max="8" width="2.7109375" style="14" customWidth="1"/>
    <col min="9" max="9" width="2.7109375" style="4" customWidth="1"/>
    <col min="10" max="10" width="18.00390625" style="14" customWidth="1"/>
    <col min="11" max="11" width="18.7109375" style="14" customWidth="1"/>
    <col min="12" max="13" width="2.7109375" style="14" customWidth="1"/>
    <col min="14" max="14" width="2.7109375" style="4" customWidth="1"/>
    <col min="15" max="15" width="18.57421875" style="14" customWidth="1"/>
    <col min="16" max="16" width="18.7109375" style="14" customWidth="1"/>
    <col min="17" max="18" width="2.7109375" style="14" customWidth="1"/>
    <col min="19" max="19" width="2.7109375" style="4" customWidth="1"/>
    <col min="20" max="20" width="9.140625" style="14" customWidth="1"/>
    <col min="21" max="21" width="9.140625" style="14" hidden="1" customWidth="1"/>
    <col min="22" max="22" width="15.00390625" style="14" hidden="1" customWidth="1"/>
    <col min="23" max="27" width="8.140625" style="14" hidden="1" customWidth="1" outlineLevel="1"/>
    <col min="28" max="28" width="9.8515625" style="14" hidden="1" customWidth="1" outlineLevel="1"/>
    <col min="29" max="33" width="8.140625" style="14" hidden="1" customWidth="1" outlineLevel="1"/>
    <col min="34" max="34" width="9.8515625" style="14" hidden="1" customWidth="1" outlineLevel="1"/>
    <col min="35" max="39" width="8.140625" style="14" hidden="1" customWidth="1" outlineLevel="1"/>
    <col min="40" max="40" width="9.8515625" style="14" hidden="1" customWidth="1" outlineLevel="1"/>
    <col min="41" max="44" width="8.140625" style="14" hidden="1" customWidth="1" outlineLevel="1"/>
    <col min="45" max="45" width="9.140625" style="14" customWidth="1" collapsed="1"/>
    <col min="46" max="16384" width="9.140625" style="14" customWidth="1"/>
  </cols>
  <sheetData>
    <row r="1" ht="15.75"/>
    <row r="2" spans="1:22" s="1" customFormat="1" ht="45">
      <c r="A2" s="110" t="s">
        <v>181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U2" s="1" t="s">
        <v>2</v>
      </c>
      <c r="V2" s="1" t="s">
        <v>53</v>
      </c>
    </row>
    <row r="3" spans="9:19" s="1" customFormat="1" ht="24" customHeight="1">
      <c r="I3" s="2"/>
      <c r="N3" s="2"/>
      <c r="S3" s="2"/>
    </row>
    <row r="4" spans="1:44" s="2" customFormat="1" ht="15.75">
      <c r="A4" s="29" t="s">
        <v>5</v>
      </c>
      <c r="B4" s="29"/>
      <c r="C4" s="29"/>
      <c r="D4" s="29"/>
      <c r="E4" s="3"/>
      <c r="F4" s="29" t="s">
        <v>6</v>
      </c>
      <c r="G4" s="29"/>
      <c r="H4" s="29"/>
      <c r="I4" s="29"/>
      <c r="J4" s="3"/>
      <c r="K4" s="29" t="s">
        <v>0</v>
      </c>
      <c r="L4" s="29"/>
      <c r="M4" s="29"/>
      <c r="N4" s="29"/>
      <c r="O4" s="3"/>
      <c r="P4" s="29" t="s">
        <v>1</v>
      </c>
      <c r="Q4" s="29"/>
      <c r="R4" s="29"/>
      <c r="S4" s="29"/>
      <c r="V4" s="4" t="s">
        <v>7</v>
      </c>
      <c r="W4" s="26" t="str">
        <f>A4</f>
        <v>1. Runde</v>
      </c>
      <c r="X4" s="26"/>
      <c r="Y4" s="26"/>
      <c r="Z4" s="26"/>
      <c r="AA4" s="5"/>
      <c r="AB4" s="4"/>
      <c r="AC4" s="22" t="str">
        <f>F4</f>
        <v>2. Runde</v>
      </c>
      <c r="AD4" s="22"/>
      <c r="AE4" s="22"/>
      <c r="AF4" s="22"/>
      <c r="AG4" s="6"/>
      <c r="AH4" s="4"/>
      <c r="AI4" s="22" t="str">
        <f>K4</f>
        <v>Halbfinale</v>
      </c>
      <c r="AJ4" s="22"/>
      <c r="AK4" s="22"/>
      <c r="AL4" s="22"/>
      <c r="AM4" s="6"/>
      <c r="AN4" s="4"/>
      <c r="AO4" s="22" t="str">
        <f>P4</f>
        <v>Finale</v>
      </c>
      <c r="AP4" s="22"/>
      <c r="AQ4" s="22"/>
      <c r="AR4" s="22"/>
    </row>
    <row r="5" spans="1:44" s="4" customFormat="1" ht="15.75">
      <c r="A5" s="7"/>
      <c r="B5" s="8"/>
      <c r="C5" s="8"/>
      <c r="D5" s="8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W5" s="28"/>
      <c r="X5" s="28"/>
      <c r="Y5" s="28"/>
      <c r="Z5" s="28"/>
      <c r="AA5" s="5"/>
      <c r="AC5" s="22"/>
      <c r="AD5" s="22"/>
      <c r="AE5" s="22"/>
      <c r="AF5" s="22"/>
      <c r="AG5" s="6"/>
      <c r="AI5" s="22"/>
      <c r="AJ5" s="22"/>
      <c r="AK5" s="22"/>
      <c r="AL5" s="22"/>
      <c r="AM5" s="6"/>
      <c r="AO5" s="22"/>
      <c r="AP5" s="22"/>
      <c r="AQ5" s="22"/>
      <c r="AR5" s="22"/>
    </row>
    <row r="6" spans="1:27" s="4" customFormat="1" ht="15">
      <c r="A6" s="23" t="str">
        <f>"Spiel "&amp;$V$2&amp;"-11"</f>
        <v>Spiel H50-11</v>
      </c>
      <c r="B6" s="23"/>
      <c r="C6" s="23"/>
      <c r="D6" s="23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W6" s="23" t="str">
        <f>A6</f>
        <v>Spiel H50-11</v>
      </c>
      <c r="X6" s="23"/>
      <c r="Y6" s="23"/>
      <c r="Z6" s="23"/>
      <c r="AA6" s="5"/>
    </row>
    <row r="7" spans="1:27" s="4" customFormat="1" ht="15">
      <c r="A7" s="9" t="s">
        <v>32</v>
      </c>
      <c r="B7" s="25" t="s">
        <v>3</v>
      </c>
      <c r="C7" s="25"/>
      <c r="D7" s="25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W7" s="10" t="s">
        <v>8</v>
      </c>
      <c r="X7" s="10" t="s">
        <v>9</v>
      </c>
      <c r="Y7" s="10" t="s">
        <v>10</v>
      </c>
      <c r="Z7" s="10" t="s">
        <v>11</v>
      </c>
      <c r="AA7" s="5"/>
    </row>
    <row r="8" spans="1:27" s="4" customFormat="1" ht="15">
      <c r="A8" s="11" t="s">
        <v>54</v>
      </c>
      <c r="B8" s="12"/>
      <c r="C8" s="12"/>
      <c r="D8" s="12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W8" s="13">
        <f>IF(B8&gt;B9,1,0)</f>
        <v>0</v>
      </c>
      <c r="X8" s="13">
        <f>IF(C8&gt;C9,1,0)</f>
        <v>0</v>
      </c>
      <c r="Y8" s="13">
        <f>IF(D8&gt;D9,1,0)</f>
        <v>0</v>
      </c>
      <c r="Z8" s="13">
        <f>SUM(W8:Y8)</f>
        <v>0</v>
      </c>
      <c r="AA8" s="5"/>
    </row>
    <row r="9" spans="1:33" s="4" customFormat="1" ht="15">
      <c r="A9" s="11" t="s">
        <v>25</v>
      </c>
      <c r="B9" s="12"/>
      <c r="C9" s="12"/>
      <c r="D9" s="12"/>
      <c r="E9" s="8"/>
      <c r="F9" s="23" t="str">
        <f>"Spiel "&amp;$V$2&amp;"-21"</f>
        <v>Spiel H50-21</v>
      </c>
      <c r="G9" s="23"/>
      <c r="H9" s="23"/>
      <c r="I9" s="23"/>
      <c r="J9" s="7"/>
      <c r="K9" s="7"/>
      <c r="L9" s="7"/>
      <c r="M9" s="7"/>
      <c r="N9" s="7"/>
      <c r="O9" s="7"/>
      <c r="P9" s="7"/>
      <c r="Q9" s="7"/>
      <c r="R9" s="7"/>
      <c r="S9" s="7"/>
      <c r="W9" s="13">
        <f>IF(B9&gt;B8,1,0)</f>
        <v>0</v>
      </c>
      <c r="X9" s="13">
        <f>IF(C9&gt;C8,1,0)</f>
        <v>0</v>
      </c>
      <c r="Y9" s="13">
        <f>IF(D9&gt;D8,1,0)</f>
        <v>0</v>
      </c>
      <c r="Z9" s="13">
        <f>SUM(W9:Y9)</f>
        <v>0</v>
      </c>
      <c r="AA9" s="5"/>
      <c r="AC9" s="23" t="str">
        <f>F9</f>
        <v>Spiel H50-21</v>
      </c>
      <c r="AD9" s="23"/>
      <c r="AE9" s="23"/>
      <c r="AF9" s="23"/>
      <c r="AG9" s="5"/>
    </row>
    <row r="10" spans="1:33" s="4" customFormat="1" ht="15">
      <c r="A10" s="14"/>
      <c r="B10" s="6"/>
      <c r="C10" s="6"/>
      <c r="D10" s="6"/>
      <c r="E10" s="8"/>
      <c r="F10" s="9" t="s">
        <v>55</v>
      </c>
      <c r="G10" s="25" t="s">
        <v>3</v>
      </c>
      <c r="H10" s="25"/>
      <c r="I10" s="25"/>
      <c r="J10" s="7"/>
      <c r="K10" s="7"/>
      <c r="L10" s="7"/>
      <c r="M10" s="7"/>
      <c r="N10" s="7"/>
      <c r="O10" s="7"/>
      <c r="P10" s="7"/>
      <c r="Q10" s="7"/>
      <c r="R10" s="7"/>
      <c r="S10" s="7"/>
      <c r="AC10" s="10" t="s">
        <v>8</v>
      </c>
      <c r="AD10" s="10" t="s">
        <v>9</v>
      </c>
      <c r="AE10" s="10" t="s">
        <v>10</v>
      </c>
      <c r="AF10" s="10" t="s">
        <v>11</v>
      </c>
      <c r="AG10" s="5"/>
    </row>
    <row r="11" spans="1:33" s="4" customFormat="1" ht="15">
      <c r="A11" s="23" t="str">
        <f>"Spiel "&amp;$V$2&amp;"-12"</f>
        <v>Spiel H50-12</v>
      </c>
      <c r="B11" s="23"/>
      <c r="C11" s="23"/>
      <c r="D11" s="23"/>
      <c r="E11" s="8"/>
      <c r="F11" s="11" t="s">
        <v>54</v>
      </c>
      <c r="G11" s="16"/>
      <c r="H11" s="16"/>
      <c r="I11" s="12"/>
      <c r="J11" s="7"/>
      <c r="K11" s="7"/>
      <c r="L11" s="7"/>
      <c r="M11" s="7"/>
      <c r="N11" s="7"/>
      <c r="O11" s="7"/>
      <c r="P11" s="7"/>
      <c r="Q11" s="7"/>
      <c r="R11" s="7"/>
      <c r="S11" s="7"/>
      <c r="W11" s="23" t="str">
        <f>A11</f>
        <v>Spiel H50-12</v>
      </c>
      <c r="X11" s="23"/>
      <c r="Y11" s="23"/>
      <c r="Z11" s="23"/>
      <c r="AA11" s="5"/>
      <c r="AB11" s="15">
        <f>IF(AND($Z$8=0,$Z$9=0),"",IF(OR($A$8="",$A$9="",$Z$8=$Z$9,AND($Z$8&lt;2,$Z$9&lt;2)),"Fehler in "&amp;$W$6,IF($Z$8&gt;$Z$9,$A$8,$A$9)))</f>
      </c>
      <c r="AC11" s="13">
        <f>IF(G11&gt;G12,1,0)</f>
        <v>0</v>
      </c>
      <c r="AD11" s="13">
        <f>IF(H11&gt;H12,1,0)</f>
        <v>0</v>
      </c>
      <c r="AE11" s="13">
        <f>IF(I11&gt;I12,1,0)</f>
        <v>0</v>
      </c>
      <c r="AF11" s="13">
        <f>SUM(AC11:AE11)</f>
        <v>0</v>
      </c>
      <c r="AG11" s="5"/>
    </row>
    <row r="12" spans="1:33" s="4" customFormat="1" ht="15">
      <c r="A12" s="9" t="s">
        <v>56</v>
      </c>
      <c r="B12" s="25" t="s">
        <v>3</v>
      </c>
      <c r="C12" s="25"/>
      <c r="D12" s="25"/>
      <c r="E12" s="8"/>
      <c r="F12" s="15">
        <f>AB12</f>
      </c>
      <c r="G12" s="16"/>
      <c r="H12" s="16"/>
      <c r="I12" s="12"/>
      <c r="J12" s="7"/>
      <c r="K12" s="7"/>
      <c r="L12" s="7"/>
      <c r="M12" s="7"/>
      <c r="N12" s="7"/>
      <c r="O12" s="7"/>
      <c r="P12" s="7"/>
      <c r="Q12" s="7"/>
      <c r="R12" s="7"/>
      <c r="S12" s="7"/>
      <c r="W12" s="10" t="s">
        <v>8</v>
      </c>
      <c r="X12" s="10" t="s">
        <v>9</v>
      </c>
      <c r="Y12" s="10" t="s">
        <v>10</v>
      </c>
      <c r="Z12" s="10" t="s">
        <v>11</v>
      </c>
      <c r="AA12" s="5"/>
      <c r="AB12" s="15">
        <f>IF(AND($Z$13=0,$Z$14=0),"",IF(OR($A$13="",$A$14="",$Z$13=$Z$14,AND($Z$13&lt;2,$Z$14&lt;2)),"Fehler in "&amp;$W$7,IF($Z$13&gt;$Z$14,$A$13,$A$14)))</f>
      </c>
      <c r="AC12" s="13">
        <f>IF(G12&gt;G11,1,0)</f>
        <v>0</v>
      </c>
      <c r="AD12" s="13">
        <f>IF(H12&gt;H11,1,0)</f>
        <v>0</v>
      </c>
      <c r="AE12" s="13">
        <f>IF(I12&gt;I11,1,0)</f>
        <v>0</v>
      </c>
      <c r="AF12" s="13">
        <f>SUM(AC12:AE12)</f>
        <v>0</v>
      </c>
      <c r="AG12" s="5"/>
    </row>
    <row r="13" spans="1:27" s="4" customFormat="1" ht="15">
      <c r="A13" s="17" t="s">
        <v>57</v>
      </c>
      <c r="B13" s="12"/>
      <c r="C13" s="12"/>
      <c r="D13" s="12"/>
      <c r="E13" s="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W13" s="13">
        <f>IF(B13&gt;B14,1,0)</f>
        <v>0</v>
      </c>
      <c r="X13" s="13">
        <f>IF(C13&gt;C14,1,0)</f>
        <v>0</v>
      </c>
      <c r="Y13" s="13">
        <f>IF(D13&gt;D14,1,0)</f>
        <v>0</v>
      </c>
      <c r="Z13" s="13">
        <f>SUM(W13:Y13)</f>
        <v>0</v>
      </c>
      <c r="AA13" s="5"/>
    </row>
    <row r="14" spans="1:39" ht="15">
      <c r="A14" s="17" t="s">
        <v>58</v>
      </c>
      <c r="B14" s="12"/>
      <c r="C14" s="12"/>
      <c r="D14" s="12"/>
      <c r="K14" s="23" t="str">
        <f>"Spiel "&amp;$V$2&amp;"-31"</f>
        <v>Spiel H50-31</v>
      </c>
      <c r="L14" s="23"/>
      <c r="M14" s="23"/>
      <c r="N14" s="23"/>
      <c r="W14" s="13">
        <f>IF(B14&gt;B13,1,0)</f>
        <v>0</v>
      </c>
      <c r="X14" s="13">
        <f>IF(C14&gt;C13,1,0)</f>
        <v>0</v>
      </c>
      <c r="Y14" s="13">
        <f>IF(D14&gt;D13,1,0)</f>
        <v>0</v>
      </c>
      <c r="Z14" s="13">
        <f>SUM(W14:Y14)</f>
        <v>0</v>
      </c>
      <c r="AA14" s="5"/>
      <c r="AI14" s="23" t="str">
        <f>K14</f>
        <v>Spiel H50-31</v>
      </c>
      <c r="AJ14" s="23"/>
      <c r="AK14" s="23"/>
      <c r="AL14" s="23"/>
      <c r="AM14" s="5"/>
    </row>
    <row r="15" spans="2:39" ht="15">
      <c r="B15" s="18"/>
      <c r="C15" s="18"/>
      <c r="D15" s="18"/>
      <c r="K15" s="9" t="s">
        <v>32</v>
      </c>
      <c r="L15" s="25" t="s">
        <v>3</v>
      </c>
      <c r="M15" s="25"/>
      <c r="N15" s="25"/>
      <c r="AI15" s="10" t="s">
        <v>8</v>
      </c>
      <c r="AJ15" s="10" t="s">
        <v>9</v>
      </c>
      <c r="AK15" s="10" t="s">
        <v>10</v>
      </c>
      <c r="AL15" s="10" t="s">
        <v>11</v>
      </c>
      <c r="AM15" s="5"/>
    </row>
    <row r="16" spans="1:39" ht="15">
      <c r="A16" s="23" t="str">
        <f>"Spiel "&amp;$V$2&amp;"-13"</f>
        <v>Spiel H50-13</v>
      </c>
      <c r="B16" s="23"/>
      <c r="C16" s="23"/>
      <c r="D16" s="23"/>
      <c r="K16" s="15">
        <f>AH16</f>
      </c>
      <c r="L16" s="16"/>
      <c r="M16" s="16"/>
      <c r="N16" s="12"/>
      <c r="W16" s="23" t="str">
        <f>A16</f>
        <v>Spiel H50-13</v>
      </c>
      <c r="X16" s="23"/>
      <c r="Y16" s="23"/>
      <c r="Z16" s="23"/>
      <c r="AA16" s="5"/>
      <c r="AH16" s="15">
        <f>IF(AND($AF$11=0,$AF$12=0),"",IF(OR($AB$11="",$AB$12="",$AF$11=$AF$12,AND($AF$11&lt;2,$AF$12&lt;2)),"Fehler in "&amp;$AC$9,IF($AF$11&gt;$AF$12,$AB$11,$AB$12)))</f>
      </c>
      <c r="AI16" s="13">
        <f>IF(L16&gt;L17,1,0)</f>
        <v>0</v>
      </c>
      <c r="AJ16" s="13">
        <f>IF(M16&gt;M17,1,0)</f>
        <v>0</v>
      </c>
      <c r="AK16" s="13">
        <f>IF(N16&gt;N17,1,0)</f>
        <v>0</v>
      </c>
      <c r="AL16" s="13">
        <f>SUM(AI16:AK16)</f>
        <v>0</v>
      </c>
      <c r="AM16" s="5"/>
    </row>
    <row r="17" spans="1:39" ht="15">
      <c r="A17" s="9" t="s">
        <v>59</v>
      </c>
      <c r="B17" s="25" t="s">
        <v>3</v>
      </c>
      <c r="C17" s="25"/>
      <c r="D17" s="25"/>
      <c r="K17" s="15">
        <f>AH17</f>
      </c>
      <c r="L17" s="16"/>
      <c r="M17" s="16"/>
      <c r="N17" s="12"/>
      <c r="W17" s="10" t="s">
        <v>8</v>
      </c>
      <c r="X17" s="10" t="s">
        <v>9</v>
      </c>
      <c r="Y17" s="10" t="s">
        <v>10</v>
      </c>
      <c r="Z17" s="10" t="s">
        <v>11</v>
      </c>
      <c r="AA17" s="5"/>
      <c r="AH17" s="15">
        <f>IF(AND($AF$21=0,$AF$22=0),"",IF(OR($AB$21="",$AB$22="",$AF$21=$AF$22,AND($AF$21&lt;2,$AF$22&lt;2)),"Fehler in "&amp;$AC$19,IF($AF$21&gt;$AF$22,$AB$21,$AB$22)))</f>
      </c>
      <c r="AI17" s="13">
        <f>IF(L17&gt;L16,1,0)</f>
        <v>0</v>
      </c>
      <c r="AJ17" s="13">
        <f>IF(M17&gt;M16,1,0)</f>
        <v>0</v>
      </c>
      <c r="AK17" s="13">
        <f>IF(N17&gt;N16,1,0)</f>
        <v>0</v>
      </c>
      <c r="AL17" s="13">
        <f>SUM(AI17:AK17)</f>
        <v>0</v>
      </c>
      <c r="AM17" s="5"/>
    </row>
    <row r="18" spans="1:27" ht="15">
      <c r="A18" s="17" t="s">
        <v>60</v>
      </c>
      <c r="B18" s="12"/>
      <c r="C18" s="12"/>
      <c r="D18" s="12"/>
      <c r="W18" s="13">
        <f>IF(B18&gt;B19,1,0)</f>
        <v>0</v>
      </c>
      <c r="X18" s="13">
        <f>IF(C18&gt;C19,1,0)</f>
        <v>0</v>
      </c>
      <c r="Y18" s="13">
        <f>IF(D18&gt;D19,1,0)</f>
        <v>0</v>
      </c>
      <c r="Z18" s="13">
        <f>SUM(W18:Y18)</f>
        <v>0</v>
      </c>
      <c r="AA18" s="5"/>
    </row>
    <row r="19" spans="1:33" ht="15">
      <c r="A19" s="17" t="s">
        <v>61</v>
      </c>
      <c r="B19" s="12"/>
      <c r="C19" s="12"/>
      <c r="D19" s="12"/>
      <c r="F19" s="23" t="str">
        <f>"Spiel "&amp;$V$2&amp;"-22"</f>
        <v>Spiel H50-22</v>
      </c>
      <c r="G19" s="23"/>
      <c r="H19" s="23"/>
      <c r="I19" s="23"/>
      <c r="W19" s="13">
        <f>IF(B19&gt;B18,1,0)</f>
        <v>0</v>
      </c>
      <c r="X19" s="13">
        <f>IF(C19&gt;C18,1,0)</f>
        <v>0</v>
      </c>
      <c r="Y19" s="13">
        <f>IF(D19&gt;D18,1,0)</f>
        <v>0</v>
      </c>
      <c r="Z19" s="13">
        <f>SUM(W19:Y19)</f>
        <v>0</v>
      </c>
      <c r="AA19" s="5"/>
      <c r="AC19" s="23" t="str">
        <f>F19</f>
        <v>Spiel H50-22</v>
      </c>
      <c r="AD19" s="23"/>
      <c r="AE19" s="23"/>
      <c r="AF19" s="23"/>
      <c r="AG19" s="5"/>
    </row>
    <row r="20" spans="2:33" ht="15">
      <c r="B20" s="6"/>
      <c r="C20" s="6"/>
      <c r="D20" s="6"/>
      <c r="F20" s="9" t="s">
        <v>26</v>
      </c>
      <c r="G20" s="25" t="s">
        <v>3</v>
      </c>
      <c r="H20" s="25"/>
      <c r="I20" s="25"/>
      <c r="AC20" s="10" t="s">
        <v>8</v>
      </c>
      <c r="AD20" s="10" t="s">
        <v>9</v>
      </c>
      <c r="AE20" s="10" t="s">
        <v>10</v>
      </c>
      <c r="AF20" s="10" t="s">
        <v>11</v>
      </c>
      <c r="AG20" s="5"/>
    </row>
    <row r="21" spans="1:33" ht="15">
      <c r="A21" s="23" t="str">
        <f>"Spiel "&amp;$V$2&amp;"-14"</f>
        <v>Spiel H50-14</v>
      </c>
      <c r="B21" s="23"/>
      <c r="C21" s="23"/>
      <c r="D21" s="23"/>
      <c r="F21" s="15">
        <f>AB21</f>
      </c>
      <c r="G21" s="16"/>
      <c r="H21" s="16"/>
      <c r="I21" s="12"/>
      <c r="W21" s="23" t="str">
        <f>A21</f>
        <v>Spiel H50-14</v>
      </c>
      <c r="X21" s="23"/>
      <c r="Y21" s="23"/>
      <c r="Z21" s="23"/>
      <c r="AA21" s="5"/>
      <c r="AB21" s="15">
        <f>IF(AND($Z$18=0,$Z$19=0),"",IF(OR($A$18="",$A$19="",$Z$18=$Z$19,AND($Z$18&lt;2,$Z$19&lt;2)),"Fehler in "&amp;$W$16,IF($Z$18&gt;$Z$19,$A$18,$A$19)))</f>
      </c>
      <c r="AC21" s="13">
        <f>IF(G21&gt;G22,1,0)</f>
        <v>0</v>
      </c>
      <c r="AD21" s="13">
        <f>IF(H21&gt;H22,1,0)</f>
        <v>0</v>
      </c>
      <c r="AE21" s="13">
        <f>IF(I21&gt;I22,1,0)</f>
        <v>0</v>
      </c>
      <c r="AF21" s="13">
        <f>SUM(AC21:AE21)</f>
        <v>0</v>
      </c>
      <c r="AG21" s="5"/>
    </row>
    <row r="22" spans="1:33" ht="15">
      <c r="A22" s="9" t="s">
        <v>56</v>
      </c>
      <c r="B22" s="25" t="s">
        <v>3</v>
      </c>
      <c r="C22" s="25"/>
      <c r="D22" s="25"/>
      <c r="F22" s="15">
        <f>AB22</f>
      </c>
      <c r="G22" s="16"/>
      <c r="H22" s="16"/>
      <c r="I22" s="12"/>
      <c r="W22" s="10" t="s">
        <v>8</v>
      </c>
      <c r="X22" s="10" t="s">
        <v>9</v>
      </c>
      <c r="Y22" s="10" t="s">
        <v>10</v>
      </c>
      <c r="Z22" s="10" t="s">
        <v>11</v>
      </c>
      <c r="AA22" s="5"/>
      <c r="AB22" s="15">
        <f>IF(AND($Z$23=0,$Z$24=0),"",IF(OR($A$23="",$A$24="",$Z$23=$Z$24,AND($Z$23&lt;2,$Z$24&lt;2)),"Fehler in "&amp;$W$17,IF($Z$23&gt;$Z$24,$A$23,$A$24)))</f>
      </c>
      <c r="AC22" s="13">
        <f>IF(G22&gt;G21,1,0)</f>
        <v>0</v>
      </c>
      <c r="AD22" s="13">
        <f>IF(H22&gt;H21,1,0)</f>
        <v>0</v>
      </c>
      <c r="AE22" s="13">
        <f>IF(I22&gt;I21,1,0)</f>
        <v>0</v>
      </c>
      <c r="AF22" s="13">
        <f>SUM(AC22:AE22)</f>
        <v>0</v>
      </c>
      <c r="AG22" s="5"/>
    </row>
    <row r="23" spans="1:27" ht="15">
      <c r="A23" s="17" t="s">
        <v>62</v>
      </c>
      <c r="B23" s="12"/>
      <c r="C23" s="12"/>
      <c r="D23" s="12"/>
      <c r="W23" s="13">
        <f>IF(B23&gt;B24,1,0)</f>
        <v>0</v>
      </c>
      <c r="X23" s="13">
        <f>IF(C23&gt;C24,1,0)</f>
        <v>0</v>
      </c>
      <c r="Y23" s="13">
        <f>IF(D23&gt;D24,1,0)</f>
        <v>0</v>
      </c>
      <c r="Z23" s="13">
        <f>SUM(W23:Y23)</f>
        <v>0</v>
      </c>
      <c r="AA23" s="5"/>
    </row>
    <row r="24" spans="1:44" ht="15">
      <c r="A24" s="11" t="s">
        <v>63</v>
      </c>
      <c r="B24" s="12"/>
      <c r="C24" s="12"/>
      <c r="D24" s="12"/>
      <c r="P24" s="23" t="str">
        <f>"Spiel "&amp;$V$2&amp;"-41"</f>
        <v>Spiel H50-41</v>
      </c>
      <c r="Q24" s="23"/>
      <c r="R24" s="23"/>
      <c r="S24" s="23"/>
      <c r="W24" s="13">
        <f>IF(B24&gt;B23,1,0)</f>
        <v>0</v>
      </c>
      <c r="X24" s="13">
        <f>IF(C24&gt;C23,1,0)</f>
        <v>0</v>
      </c>
      <c r="Y24" s="13">
        <f>IF(D24&gt;D23,1,0)</f>
        <v>0</v>
      </c>
      <c r="Z24" s="13">
        <f>SUM(W24:Y24)</f>
        <v>0</v>
      </c>
      <c r="AA24" s="5"/>
      <c r="AO24" s="23" t="str">
        <f>P24</f>
        <v>Spiel H50-41</v>
      </c>
      <c r="AP24" s="23"/>
      <c r="AQ24" s="23"/>
      <c r="AR24" s="23"/>
    </row>
    <row r="25" spans="2:44" ht="15">
      <c r="B25" s="18"/>
      <c r="C25" s="18"/>
      <c r="D25" s="18"/>
      <c r="P25" s="9" t="s">
        <v>64</v>
      </c>
      <c r="Q25" s="25" t="s">
        <v>3</v>
      </c>
      <c r="R25" s="25"/>
      <c r="S25" s="25"/>
      <c r="AO25" s="10" t="s">
        <v>8</v>
      </c>
      <c r="AP25" s="10" t="s">
        <v>9</v>
      </c>
      <c r="AQ25" s="10" t="s">
        <v>10</v>
      </c>
      <c r="AR25" s="10" t="s">
        <v>11</v>
      </c>
    </row>
    <row r="26" spans="1:44" ht="15">
      <c r="A26" s="23" t="str">
        <f>"Spiel "&amp;$V$2&amp;"-15"</f>
        <v>Spiel H50-15</v>
      </c>
      <c r="B26" s="23"/>
      <c r="C26" s="23"/>
      <c r="D26" s="23"/>
      <c r="P26" s="15">
        <f>AN26</f>
      </c>
      <c r="Q26" s="16"/>
      <c r="R26" s="16"/>
      <c r="S26" s="12"/>
      <c r="W26" s="23" t="str">
        <f>A26</f>
        <v>Spiel H50-15</v>
      </c>
      <c r="X26" s="23"/>
      <c r="Y26" s="23"/>
      <c r="Z26" s="23"/>
      <c r="AA26" s="5"/>
      <c r="AN26" s="15">
        <f>IF(AND($AL$16=0,$AL$17=0),"",IF(OR($AH$16="",$AH$17="",$AL$16=$AL$17,AND($AL$16&lt;2,$AL$17&lt;2)),"Fehler in "&amp;$AI$14,IF($AL$16&gt;$AL$17,$AH$16,$AH$17)))</f>
      </c>
      <c r="AO26" s="13">
        <f>IF(Q26&gt;Q27,1,0)</f>
        <v>0</v>
      </c>
      <c r="AP26" s="13">
        <f>IF(R26&gt;R27,1,0)</f>
        <v>0</v>
      </c>
      <c r="AQ26" s="13">
        <f>IF(S26&gt;S27,1,0)</f>
        <v>0</v>
      </c>
      <c r="AR26" s="13">
        <f>SUM(AO26:AQ26)</f>
        <v>0</v>
      </c>
    </row>
    <row r="27" spans="1:44" ht="15">
      <c r="A27" s="9" t="s">
        <v>65</v>
      </c>
      <c r="B27" s="25" t="s">
        <v>3</v>
      </c>
      <c r="C27" s="25"/>
      <c r="D27" s="25"/>
      <c r="P27" s="15">
        <f>AN27</f>
      </c>
      <c r="Q27" s="16"/>
      <c r="R27" s="16"/>
      <c r="S27" s="12"/>
      <c r="W27" s="10" t="s">
        <v>8</v>
      </c>
      <c r="X27" s="10" t="s">
        <v>9</v>
      </c>
      <c r="Y27" s="10" t="s">
        <v>10</v>
      </c>
      <c r="Z27" s="10" t="s">
        <v>11</v>
      </c>
      <c r="AA27" s="5"/>
      <c r="AN27" s="15">
        <f>IF(AND($AL$36=0,$AL$37=0),"",IF(OR($AH$36="",$AH$37="",$AL$36=$AL$37,AND($AL$36&lt;2,$AL$37&lt;2)),"Fehler in "&amp;$AI$34,IF($AL$36&gt;$AL$37,$AH$36,$AH$37)))</f>
      </c>
      <c r="AO27" s="13">
        <f>IF(Q27&gt;Q26,1,0)</f>
        <v>0</v>
      </c>
      <c r="AP27" s="13">
        <f>IF(R27&gt;R26,1,0)</f>
        <v>0</v>
      </c>
      <c r="AQ27" s="13">
        <f>IF(S27&gt;S26,1,0)</f>
        <v>0</v>
      </c>
      <c r="AR27" s="13">
        <f>SUM(AO27:AQ27)</f>
        <v>0</v>
      </c>
    </row>
    <row r="28" spans="1:44" ht="15">
      <c r="A28" s="11" t="s">
        <v>66</v>
      </c>
      <c r="B28" s="12"/>
      <c r="C28" s="12"/>
      <c r="D28" s="12"/>
      <c r="S28" s="14"/>
      <c r="W28" s="13">
        <f>IF(B28&gt;B29,1,0)</f>
        <v>0</v>
      </c>
      <c r="X28" s="13">
        <f>IF(C28&gt;C29,1,0)</f>
        <v>0</v>
      </c>
      <c r="Y28" s="13">
        <f>IF(D28&gt;D29,1,0)</f>
        <v>0</v>
      </c>
      <c r="Z28" s="13">
        <f>SUM(W28:Y28)</f>
        <v>0</v>
      </c>
      <c r="AA28" s="5"/>
      <c r="AO28" s="24">
        <f>IF(AND($AR$26=0,$AR$27=0),"",IF(OR($AN$26="",$AN$27="",$AR$26=$AR$27,AND($AR$26&lt;2,$AR$27&lt;2)),"Fehler in "&amp;$AO$24,IF($AR$26&gt;$AR$27,$AN$26,$AN$27)))</f>
      </c>
      <c r="AP28" s="24"/>
      <c r="AQ28" s="24"/>
      <c r="AR28" s="24"/>
    </row>
    <row r="29" spans="1:33" ht="15">
      <c r="A29" s="17" t="s">
        <v>67</v>
      </c>
      <c r="B29" s="12"/>
      <c r="C29" s="12"/>
      <c r="D29" s="12"/>
      <c r="F29" s="23" t="str">
        <f>"Spiel "&amp;$V$2&amp;"-23"</f>
        <v>Spiel H50-23</v>
      </c>
      <c r="G29" s="23"/>
      <c r="H29" s="23"/>
      <c r="I29" s="23"/>
      <c r="P29" s="23" t="s">
        <v>4</v>
      </c>
      <c r="Q29" s="23"/>
      <c r="R29" s="23"/>
      <c r="S29" s="23"/>
      <c r="W29" s="13">
        <f>IF(B29&gt;B28,1,0)</f>
        <v>0</v>
      </c>
      <c r="X29" s="13">
        <f>IF(C29&gt;C28,1,0)</f>
        <v>0</v>
      </c>
      <c r="Y29" s="13">
        <f>IF(D29&gt;D28,1,0)</f>
        <v>0</v>
      </c>
      <c r="Z29" s="13">
        <f>SUM(W29:Y29)</f>
        <v>0</v>
      </c>
      <c r="AA29" s="5"/>
      <c r="AC29" s="23" t="str">
        <f>F29</f>
        <v>Spiel H50-23</v>
      </c>
      <c r="AD29" s="23"/>
      <c r="AE29" s="23"/>
      <c r="AF29" s="23"/>
      <c r="AG29" s="5"/>
    </row>
    <row r="30" spans="2:33" ht="15">
      <c r="B30" s="6"/>
      <c r="C30" s="6"/>
      <c r="D30" s="6"/>
      <c r="F30" s="30" t="s">
        <v>68</v>
      </c>
      <c r="G30" s="25" t="s">
        <v>3</v>
      </c>
      <c r="H30" s="25"/>
      <c r="I30" s="25"/>
      <c r="P30" s="24">
        <f>AO28</f>
      </c>
      <c r="Q30" s="24"/>
      <c r="R30" s="24"/>
      <c r="S30" s="24"/>
      <c r="AC30" s="10" t="s">
        <v>8</v>
      </c>
      <c r="AD30" s="10" t="s">
        <v>9</v>
      </c>
      <c r="AE30" s="10" t="s">
        <v>10</v>
      </c>
      <c r="AF30" s="10" t="s">
        <v>11</v>
      </c>
      <c r="AG30" s="5"/>
    </row>
    <row r="31" spans="1:33" ht="15">
      <c r="A31" s="23" t="str">
        <f>"Spiel "&amp;$V$2&amp;"-16"</f>
        <v>Spiel H50-16</v>
      </c>
      <c r="B31" s="23"/>
      <c r="C31" s="23"/>
      <c r="D31" s="23"/>
      <c r="F31" s="15">
        <f>AB31</f>
      </c>
      <c r="G31" s="16"/>
      <c r="H31" s="16"/>
      <c r="I31" s="12"/>
      <c r="P31" s="26"/>
      <c r="Q31" s="26"/>
      <c r="R31" s="26"/>
      <c r="S31" s="26"/>
      <c r="W31" s="23" t="str">
        <f>A31</f>
        <v>Spiel H50-16</v>
      </c>
      <c r="X31" s="23"/>
      <c r="Y31" s="23"/>
      <c r="Z31" s="23"/>
      <c r="AA31" s="5"/>
      <c r="AB31" s="15">
        <f>IF(AND($Z$28=0,$Z$29=0),"",IF(OR($A$28="",$A$29="",$Z$28=$Z$29,AND($Z$28&lt;2,$Z$29&lt;2)),"Fehler in "&amp;$W$26,IF($Z$28&gt;$Z$29,$A$28,$A$29)))</f>
      </c>
      <c r="AC31" s="13">
        <f>IF(G31&gt;G32,1,0)</f>
        <v>0</v>
      </c>
      <c r="AD31" s="13">
        <f>IF(H31&gt;H32,1,0)</f>
        <v>0</v>
      </c>
      <c r="AE31" s="13">
        <f>IF(I31&gt;I32,1,0)</f>
        <v>0</v>
      </c>
      <c r="AF31" s="13">
        <f>SUM(AC31:AE31)</f>
        <v>0</v>
      </c>
      <c r="AG31" s="5"/>
    </row>
    <row r="32" spans="1:33" ht="15">
      <c r="A32" s="9" t="s">
        <v>69</v>
      </c>
      <c r="B32" s="25" t="s">
        <v>3</v>
      </c>
      <c r="C32" s="25"/>
      <c r="D32" s="25"/>
      <c r="F32" s="15" t="str">
        <f>AB32</f>
        <v>Kühn, Waldmann</v>
      </c>
      <c r="G32" s="16"/>
      <c r="H32" s="16"/>
      <c r="I32" s="12"/>
      <c r="P32" s="19"/>
      <c r="Q32" s="27"/>
      <c r="R32" s="27"/>
      <c r="S32" s="27"/>
      <c r="W32" s="10" t="s">
        <v>8</v>
      </c>
      <c r="X32" s="10" t="s">
        <v>9</v>
      </c>
      <c r="Y32" s="10" t="s">
        <v>10</v>
      </c>
      <c r="Z32" s="10" t="s">
        <v>11</v>
      </c>
      <c r="AA32" s="5"/>
      <c r="AB32" s="15" t="str">
        <f>IF(AND(Z33=0,Z34=0),"",IF(OR(A33="",A34="",Z33=Z34,AND(Z33&lt;2,Z34&lt;2)),"Fehler in "&amp;W27,IF(Z33&gt;Z34,A33,A34)))</f>
        <v>Kühn, Waldmann</v>
      </c>
      <c r="AC32" s="13">
        <f>IF(G32&gt;G31,1,0)</f>
        <v>0</v>
      </c>
      <c r="AD32" s="13">
        <f>IF(H32&gt;H31,1,0)</f>
        <v>0</v>
      </c>
      <c r="AE32" s="13">
        <f>IF(I32&gt;I31,1,0)</f>
        <v>0</v>
      </c>
      <c r="AF32" s="13">
        <f>SUM(AC32:AE32)</f>
        <v>0</v>
      </c>
      <c r="AG32" s="5"/>
    </row>
    <row r="33" spans="1:27" ht="15">
      <c r="A33" s="17" t="s">
        <v>70</v>
      </c>
      <c r="B33" s="12">
        <v>4</v>
      </c>
      <c r="C33" s="12">
        <v>3</v>
      </c>
      <c r="D33" s="12"/>
      <c r="P33" s="20"/>
      <c r="Q33" s="20"/>
      <c r="R33" s="20"/>
      <c r="S33" s="21"/>
      <c r="W33" s="13">
        <f>IF(B33&gt;B34,1,0)</f>
        <v>0</v>
      </c>
      <c r="X33" s="13">
        <f>IF(C33&gt;C34,1,0)</f>
        <v>0</v>
      </c>
      <c r="Y33" s="13">
        <f>IF(D33&gt;D34,1,0)</f>
        <v>0</v>
      </c>
      <c r="Z33" s="13">
        <f>SUM(W33:Y33)</f>
        <v>0</v>
      </c>
      <c r="AA33" s="5"/>
    </row>
    <row r="34" spans="1:39" ht="15">
      <c r="A34" s="17" t="s">
        <v>71</v>
      </c>
      <c r="B34" s="12">
        <v>6</v>
      </c>
      <c r="C34" s="12">
        <v>6</v>
      </c>
      <c r="D34" s="12"/>
      <c r="K34" s="23" t="str">
        <f>"Spiel "&amp;$V$2&amp;"-32"</f>
        <v>Spiel H50-32</v>
      </c>
      <c r="L34" s="23"/>
      <c r="M34" s="23"/>
      <c r="N34" s="23"/>
      <c r="P34" s="20"/>
      <c r="Q34" s="20"/>
      <c r="R34" s="20"/>
      <c r="S34" s="21"/>
      <c r="W34" s="13">
        <f>IF(B34&gt;B33,1,0)</f>
        <v>1</v>
      </c>
      <c r="X34" s="13">
        <f>IF(C34&gt;C33,1,0)</f>
        <v>1</v>
      </c>
      <c r="Y34" s="13">
        <f>IF(D34&gt;D33,1,0)</f>
        <v>0</v>
      </c>
      <c r="Z34" s="13">
        <f>SUM(W34:Y34)</f>
        <v>2</v>
      </c>
      <c r="AA34" s="5"/>
      <c r="AI34" s="23" t="str">
        <f>K34</f>
        <v>Spiel H50-32</v>
      </c>
      <c r="AJ34" s="23"/>
      <c r="AK34" s="23"/>
      <c r="AL34" s="23"/>
      <c r="AM34" s="5"/>
    </row>
    <row r="35" spans="2:39" ht="15">
      <c r="B35" s="18"/>
      <c r="C35" s="18"/>
      <c r="D35" s="18"/>
      <c r="K35" s="9" t="s">
        <v>32</v>
      </c>
      <c r="L35" s="25" t="s">
        <v>3</v>
      </c>
      <c r="M35" s="25"/>
      <c r="N35" s="25"/>
      <c r="P35" s="20"/>
      <c r="Q35" s="20"/>
      <c r="R35" s="20"/>
      <c r="S35" s="8"/>
      <c r="AI35" s="10" t="s">
        <v>8</v>
      </c>
      <c r="AJ35" s="10" t="s">
        <v>9</v>
      </c>
      <c r="AK35" s="10" t="s">
        <v>10</v>
      </c>
      <c r="AL35" s="10" t="s">
        <v>11</v>
      </c>
      <c r="AM35" s="5"/>
    </row>
    <row r="36" spans="1:39" ht="15">
      <c r="A36" s="23" t="str">
        <f>"Spiel "&amp;$V$2&amp;"-17"</f>
        <v>Spiel H50-17</v>
      </c>
      <c r="B36" s="23"/>
      <c r="C36" s="23"/>
      <c r="D36" s="23"/>
      <c r="K36" s="15">
        <f>AH36</f>
      </c>
      <c r="L36" s="16"/>
      <c r="M36" s="16"/>
      <c r="N36" s="12"/>
      <c r="W36" s="23" t="str">
        <f>A36</f>
        <v>Spiel H50-17</v>
      </c>
      <c r="X36" s="23"/>
      <c r="Y36" s="23"/>
      <c r="Z36" s="23"/>
      <c r="AA36" s="5"/>
      <c r="AH36" s="15">
        <f>IF(AND($AF$31=0,$AF$32=0),"",IF(OR($AB$31="",$AB$32="",$AF$31=$AF$32,AND($AF$31&lt;2,$AF$32&lt;2)),"Fehler in "&amp;$AC$29,IF($AF$31&gt;$AF$32,$AB$31,$AB$32)))</f>
      </c>
      <c r="AI36" s="13">
        <f>IF(L36&gt;L37,1,0)</f>
        <v>0</v>
      </c>
      <c r="AJ36" s="13">
        <f>IF(M36&gt;M37,1,0)</f>
        <v>0</v>
      </c>
      <c r="AK36" s="13">
        <f>IF(N36&gt;N37,1,0)</f>
        <v>0</v>
      </c>
      <c r="AL36" s="13">
        <f>SUM(AI36:AK36)</f>
        <v>0</v>
      </c>
      <c r="AM36" s="5"/>
    </row>
    <row r="37" spans="1:39" ht="15">
      <c r="A37" s="9" t="s">
        <v>65</v>
      </c>
      <c r="B37" s="25" t="s">
        <v>3</v>
      </c>
      <c r="C37" s="25"/>
      <c r="D37" s="25"/>
      <c r="K37" s="15">
        <f>AH37</f>
      </c>
      <c r="L37" s="16"/>
      <c r="M37" s="16"/>
      <c r="N37" s="12"/>
      <c r="W37" s="10" t="s">
        <v>8</v>
      </c>
      <c r="X37" s="10" t="s">
        <v>9</v>
      </c>
      <c r="Y37" s="10" t="s">
        <v>10</v>
      </c>
      <c r="Z37" s="10" t="s">
        <v>11</v>
      </c>
      <c r="AA37" s="5"/>
      <c r="AH37" s="15">
        <f>IF(AND($AF$41=0,$AF$42=0),"",IF(OR($AB$41="",$AB$42="",$AF$41=$AF$42,AND($AF$41&lt;2,$AF$42&lt;2)),"Fehler in "&amp;$AC$39,IF($AF$41&gt;$AF$42,$AB$41,$AB$42)))</f>
      </c>
      <c r="AI37" s="13">
        <f>IF(L37&gt;L36,1,0)</f>
        <v>0</v>
      </c>
      <c r="AJ37" s="13">
        <f>IF(M37&gt;M36,1,0)</f>
        <v>0</v>
      </c>
      <c r="AK37" s="13">
        <f>IF(N37&gt;N36,1,0)</f>
        <v>0</v>
      </c>
      <c r="AL37" s="13">
        <f>SUM(AI37:AK37)</f>
        <v>0</v>
      </c>
      <c r="AM37" s="5"/>
    </row>
    <row r="38" spans="1:27" ht="15">
      <c r="A38" s="17" t="s">
        <v>72</v>
      </c>
      <c r="B38" s="12"/>
      <c r="C38" s="12"/>
      <c r="D38" s="12"/>
      <c r="W38" s="13">
        <f>IF(B38&gt;B39,1,0)</f>
        <v>0</v>
      </c>
      <c r="X38" s="13">
        <f>IF(C38&gt;C39,1,0)</f>
        <v>0</v>
      </c>
      <c r="Y38" s="13">
        <f>IF(D38&gt;D39,1,0)</f>
        <v>0</v>
      </c>
      <c r="Z38" s="13">
        <f>SUM(W38:Y38)</f>
        <v>0</v>
      </c>
      <c r="AA38" s="5"/>
    </row>
    <row r="39" spans="1:33" ht="15.75">
      <c r="A39" s="17" t="s">
        <v>73</v>
      </c>
      <c r="B39" s="12"/>
      <c r="C39" s="12"/>
      <c r="D39" s="12"/>
      <c r="F39" s="23" t="str">
        <f>"Spiel "&amp;$V$2&amp;"-24"</f>
        <v>Spiel H50-24</v>
      </c>
      <c r="G39" s="23"/>
      <c r="H39" s="23"/>
      <c r="I39" s="23"/>
      <c r="W39" s="13">
        <f>IF(B39&gt;B38,1,0)</f>
        <v>0</v>
      </c>
      <c r="X39" s="13">
        <f>IF(C39&gt;C38,1,0)</f>
        <v>0</v>
      </c>
      <c r="Y39" s="13">
        <f>IF(D39&gt;D38,1,0)</f>
        <v>0</v>
      </c>
      <c r="Z39" s="13">
        <f>SUM(W39:Y39)</f>
        <v>0</v>
      </c>
      <c r="AA39" s="5"/>
      <c r="AC39" s="23" t="str">
        <f>F39</f>
        <v>Spiel H50-24</v>
      </c>
      <c r="AD39" s="23"/>
      <c r="AE39" s="23"/>
      <c r="AF39" s="23"/>
      <c r="AG39" s="5"/>
    </row>
    <row r="40" spans="2:33" ht="15.75">
      <c r="B40" s="6"/>
      <c r="C40" s="6"/>
      <c r="D40" s="6"/>
      <c r="F40" s="9" t="s">
        <v>31</v>
      </c>
      <c r="G40" s="25" t="s">
        <v>3</v>
      </c>
      <c r="H40" s="25"/>
      <c r="I40" s="25"/>
      <c r="AC40" s="10" t="s">
        <v>8</v>
      </c>
      <c r="AD40" s="10" t="s">
        <v>9</v>
      </c>
      <c r="AE40" s="10" t="s">
        <v>10</v>
      </c>
      <c r="AF40" s="10" t="s">
        <v>11</v>
      </c>
      <c r="AG40" s="5"/>
    </row>
    <row r="41" spans="1:33" ht="15.75">
      <c r="A41" s="23" t="str">
        <f>"Spiel "&amp;$V$2&amp;"-18"</f>
        <v>Spiel H50-18</v>
      </c>
      <c r="B41" s="23"/>
      <c r="C41" s="23"/>
      <c r="D41" s="23"/>
      <c r="F41" s="15">
        <f>AB41</f>
      </c>
      <c r="G41" s="16"/>
      <c r="H41" s="16"/>
      <c r="I41" s="12"/>
      <c r="W41" s="23" t="str">
        <f>A41</f>
        <v>Spiel H50-18</v>
      </c>
      <c r="X41" s="23"/>
      <c r="Y41" s="23"/>
      <c r="Z41" s="23"/>
      <c r="AA41" s="5"/>
      <c r="AB41" s="15">
        <f>IF(AND($Z$38=0,$Z$39=0),"",IF(OR($A$38="",$A$39="",$Z$38=$Z$39,AND($Z$38&lt;2,$Z$39&lt;2)),"Fehler in "&amp;$W$36,IF($Z$38&gt;$Z$39,$A$38,$A$39)))</f>
      </c>
      <c r="AC41" s="13">
        <f>IF(G41&gt;G42,1,0)</f>
        <v>0</v>
      </c>
      <c r="AD41" s="13">
        <f>IF(H41&gt;H42,1,0)</f>
        <v>0</v>
      </c>
      <c r="AE41" s="13">
        <f>IF(I41&gt;I42,1,0)</f>
        <v>0</v>
      </c>
      <c r="AF41" s="13">
        <f>SUM(AC41:AE41)</f>
        <v>0</v>
      </c>
      <c r="AG41" s="5"/>
    </row>
    <row r="42" spans="1:33" ht="15.75">
      <c r="A42" s="9" t="s">
        <v>32</v>
      </c>
      <c r="B42" s="25" t="s">
        <v>3</v>
      </c>
      <c r="C42" s="25"/>
      <c r="D42" s="25"/>
      <c r="F42" s="11" t="s">
        <v>74</v>
      </c>
      <c r="G42" s="16"/>
      <c r="H42" s="16"/>
      <c r="I42" s="12"/>
      <c r="W42" s="10" t="s">
        <v>8</v>
      </c>
      <c r="X42" s="10" t="s">
        <v>9</v>
      </c>
      <c r="Y42" s="10" t="s">
        <v>10</v>
      </c>
      <c r="Z42" s="10" t="s">
        <v>11</v>
      </c>
      <c r="AA42" s="5"/>
      <c r="AB42" s="15">
        <f>IF(AND($Z$43=0,$Z$44=0),"",IF(OR($A$43="",$A$44="",$Z$43=$Z$44,AND($Z$43&lt;2,$Z$44&lt;2)),"Fehler in "&amp;$W$37,IF($Z$43&gt;$Z$44,$A$43,$A$44)))</f>
      </c>
      <c r="AC42" s="13">
        <f>IF(G42&gt;G41,1,0)</f>
        <v>0</v>
      </c>
      <c r="AD42" s="13">
        <f>IF(H42&gt;H41,1,0)</f>
        <v>0</v>
      </c>
      <c r="AE42" s="13">
        <f>IF(I42&gt;I41,1,0)</f>
        <v>0</v>
      </c>
      <c r="AF42" s="13">
        <f>SUM(AC42:AE42)</f>
        <v>0</v>
      </c>
      <c r="AG42" s="5"/>
    </row>
    <row r="43" spans="1:27" ht="15.75">
      <c r="A43" s="17" t="s">
        <v>25</v>
      </c>
      <c r="B43" s="12"/>
      <c r="C43" s="12"/>
      <c r="D43" s="12"/>
      <c r="W43" s="13">
        <f>IF(B43&gt;B44,1,0)</f>
        <v>0</v>
      </c>
      <c r="X43" s="13">
        <f>IF(C43&gt;C44,1,0)</f>
        <v>0</v>
      </c>
      <c r="Y43" s="13">
        <f>IF(D43&gt;D44,1,0)</f>
        <v>0</v>
      </c>
      <c r="Z43" s="13">
        <f>SUM(W43:Y43)</f>
        <v>0</v>
      </c>
      <c r="AA43" s="5"/>
    </row>
    <row r="44" spans="1:27" ht="15.75">
      <c r="A44" s="11" t="s">
        <v>74</v>
      </c>
      <c r="B44" s="12"/>
      <c r="C44" s="12"/>
      <c r="D44" s="12"/>
      <c r="W44" s="13">
        <f>IF(B44&gt;B43,1,0)</f>
        <v>0</v>
      </c>
      <c r="X44" s="13">
        <f>IF(C44&gt;C43,1,0)</f>
        <v>0</v>
      </c>
      <c r="Y44" s="13">
        <f>IF(D44&gt;D43,1,0)</f>
        <v>0</v>
      </c>
      <c r="Z44" s="13">
        <f>SUM(W44:Y44)</f>
        <v>0</v>
      </c>
      <c r="AA44" s="5"/>
    </row>
  </sheetData>
  <mergeCells count="63">
    <mergeCell ref="A41:D41"/>
    <mergeCell ref="W41:Z41"/>
    <mergeCell ref="B42:D42"/>
    <mergeCell ref="A2:S2"/>
    <mergeCell ref="B37:D37"/>
    <mergeCell ref="F39:I39"/>
    <mergeCell ref="AC39:AF39"/>
    <mergeCell ref="G40:I40"/>
    <mergeCell ref="K34:N34"/>
    <mergeCell ref="AI34:AL34"/>
    <mergeCell ref="L35:N35"/>
    <mergeCell ref="A36:D36"/>
    <mergeCell ref="W36:Z36"/>
    <mergeCell ref="A31:D31"/>
    <mergeCell ref="P31:S31"/>
    <mergeCell ref="W31:Z31"/>
    <mergeCell ref="B32:D32"/>
    <mergeCell ref="Q32:S32"/>
    <mergeCell ref="F29:I29"/>
    <mergeCell ref="P29:S29"/>
    <mergeCell ref="AC29:AF29"/>
    <mergeCell ref="G30:I30"/>
    <mergeCell ref="P30:S30"/>
    <mergeCell ref="A26:D26"/>
    <mergeCell ref="W26:Z26"/>
    <mergeCell ref="B27:D27"/>
    <mergeCell ref="AO28:AR28"/>
    <mergeCell ref="B22:D22"/>
    <mergeCell ref="P24:S24"/>
    <mergeCell ref="AO24:AR24"/>
    <mergeCell ref="Q25:S25"/>
    <mergeCell ref="AC19:AF19"/>
    <mergeCell ref="G20:I20"/>
    <mergeCell ref="A21:D21"/>
    <mergeCell ref="W21:Z21"/>
    <mergeCell ref="A16:D16"/>
    <mergeCell ref="W16:Z16"/>
    <mergeCell ref="B17:D17"/>
    <mergeCell ref="F19:I19"/>
    <mergeCell ref="B12:D12"/>
    <mergeCell ref="K14:N14"/>
    <mergeCell ref="AI14:AL14"/>
    <mergeCell ref="L15:N15"/>
    <mergeCell ref="AC9:AF9"/>
    <mergeCell ref="G10:I10"/>
    <mergeCell ref="A11:D11"/>
    <mergeCell ref="W11:Z11"/>
    <mergeCell ref="A6:D6"/>
    <mergeCell ref="W6:Z6"/>
    <mergeCell ref="B7:D7"/>
    <mergeCell ref="F9:I9"/>
    <mergeCell ref="AO4:AR4"/>
    <mergeCell ref="W5:Z5"/>
    <mergeCell ref="AC5:AF5"/>
    <mergeCell ref="AI5:AL5"/>
    <mergeCell ref="AO5:AR5"/>
    <mergeCell ref="P4:S4"/>
    <mergeCell ref="W4:Z4"/>
    <mergeCell ref="AC4:AF4"/>
    <mergeCell ref="AI4:AL4"/>
    <mergeCell ref="A4:D4"/>
    <mergeCell ref="F4:I4"/>
    <mergeCell ref="K4:N4"/>
  </mergeCells>
  <dataValidations count="1">
    <dataValidation type="textLength" operator="equal" allowBlank="1" showInputMessage="1" showErrorMessage="1" sqref="W1:AR65536 V3:V65536">
      <formula1>0</formula1>
    </dataValidation>
  </dataValidation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V4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9.140625" defaultRowHeight="15" outlineLevelCol="1"/>
  <cols>
    <col min="1" max="1" width="28.421875" style="14" customWidth="1"/>
    <col min="2" max="4" width="2.7109375" style="14" customWidth="1"/>
    <col min="5" max="5" width="10.8515625" style="14" customWidth="1"/>
    <col min="6" max="6" width="24.00390625" style="14" customWidth="1"/>
    <col min="7" max="9" width="2.7109375" style="14" customWidth="1"/>
    <col min="10" max="10" width="10.8515625" style="14" customWidth="1"/>
    <col min="11" max="11" width="22.421875" style="14" customWidth="1"/>
    <col min="12" max="13" width="2.7109375" style="14" customWidth="1"/>
    <col min="14" max="14" width="2.7109375" style="4" customWidth="1"/>
    <col min="15" max="15" width="10.8515625" style="14" customWidth="1"/>
    <col min="16" max="16" width="18.7109375" style="14" customWidth="1"/>
    <col min="17" max="18" width="2.7109375" style="14" customWidth="1"/>
    <col min="19" max="19" width="2.7109375" style="4" customWidth="1"/>
    <col min="20" max="20" width="18.7109375" style="14" customWidth="1"/>
    <col min="21" max="22" width="2.7109375" style="14" customWidth="1"/>
    <col min="23" max="23" width="2.7109375" style="4" customWidth="1"/>
    <col min="24" max="24" width="9.140625" style="14" customWidth="1"/>
    <col min="25" max="25" width="9.140625" style="14" hidden="1" customWidth="1"/>
    <col min="26" max="26" width="15.00390625" style="14" hidden="1" customWidth="1"/>
    <col min="27" max="31" width="8.140625" style="14" hidden="1" customWidth="1" outlineLevel="1"/>
    <col min="32" max="32" width="9.8515625" style="14" hidden="1" customWidth="1" outlineLevel="1"/>
    <col min="33" max="37" width="8.140625" style="14" hidden="1" customWidth="1" outlineLevel="1"/>
    <col min="38" max="38" width="9.8515625" style="14" hidden="1" customWidth="1" outlineLevel="1"/>
    <col min="39" max="43" width="8.140625" style="14" hidden="1" customWidth="1" outlineLevel="1"/>
    <col min="44" max="44" width="9.8515625" style="14" hidden="1" customWidth="1" outlineLevel="1"/>
    <col min="45" max="48" width="8.140625" style="14" hidden="1" customWidth="1" outlineLevel="1"/>
    <col min="49" max="49" width="9.140625" style="14" customWidth="1" collapsed="1"/>
    <col min="50" max="16384" width="9.140625" style="14" customWidth="1"/>
  </cols>
  <sheetData>
    <row r="1" ht="15.75"/>
    <row r="2" spans="1:26" s="1" customFormat="1" ht="45">
      <c r="A2" s="110" t="s">
        <v>183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" t="s">
        <v>2</v>
      </c>
      <c r="Z2" s="1" t="s">
        <v>75</v>
      </c>
    </row>
    <row r="3" spans="14:23" s="1" customFormat="1" ht="24" customHeight="1">
      <c r="N3" s="2"/>
      <c r="S3" s="2"/>
      <c r="W3" s="2"/>
    </row>
    <row r="4" spans="1:48" s="2" customFormat="1" ht="15.75">
      <c r="A4" s="29" t="s">
        <v>76</v>
      </c>
      <c r="B4" s="29"/>
      <c r="C4" s="29"/>
      <c r="D4" s="29"/>
      <c r="E4" s="3"/>
      <c r="F4" s="29" t="s">
        <v>5</v>
      </c>
      <c r="G4" s="29"/>
      <c r="H4" s="29"/>
      <c r="I4" s="29"/>
      <c r="J4" s="3"/>
      <c r="K4" s="29" t="s">
        <v>6</v>
      </c>
      <c r="L4" s="29"/>
      <c r="M4" s="29"/>
      <c r="N4" s="29"/>
      <c r="O4" s="3"/>
      <c r="P4" s="29" t="s">
        <v>0</v>
      </c>
      <c r="Q4" s="29"/>
      <c r="R4" s="29"/>
      <c r="S4" s="29"/>
      <c r="T4" s="29" t="s">
        <v>1</v>
      </c>
      <c r="U4" s="29"/>
      <c r="V4" s="29"/>
      <c r="W4" s="29"/>
      <c r="Z4" s="4" t="s">
        <v>7</v>
      </c>
      <c r="AA4" s="26" t="str">
        <f>F4</f>
        <v>1. Runde</v>
      </c>
      <c r="AB4" s="26"/>
      <c r="AC4" s="26"/>
      <c r="AD4" s="26"/>
      <c r="AE4" s="5"/>
      <c r="AF4" s="4"/>
      <c r="AG4" s="22" t="str">
        <f>K4</f>
        <v>2. Runde</v>
      </c>
      <c r="AH4" s="22"/>
      <c r="AI4" s="22"/>
      <c r="AJ4" s="22"/>
      <c r="AK4" s="6"/>
      <c r="AL4" s="4"/>
      <c r="AM4" s="22" t="str">
        <f>P4</f>
        <v>Halbfinale</v>
      </c>
      <c r="AN4" s="22"/>
      <c r="AO4" s="22"/>
      <c r="AP4" s="22"/>
      <c r="AQ4" s="6"/>
      <c r="AR4" s="4"/>
      <c r="AS4" s="22" t="str">
        <f>T4</f>
        <v>Finale</v>
      </c>
      <c r="AT4" s="22"/>
      <c r="AU4" s="22"/>
      <c r="AV4" s="22"/>
    </row>
    <row r="5" spans="1:48" s="4" customFormat="1" ht="15.75">
      <c r="A5" s="7"/>
      <c r="B5" s="8"/>
      <c r="C5" s="8"/>
      <c r="D5" s="8"/>
      <c r="F5" s="7"/>
      <c r="G5" s="8"/>
      <c r="H5" s="8"/>
      <c r="I5" s="8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AA5" s="28"/>
      <c r="AB5" s="28"/>
      <c r="AC5" s="28"/>
      <c r="AD5" s="28"/>
      <c r="AE5" s="5"/>
      <c r="AG5" s="22"/>
      <c r="AH5" s="22"/>
      <c r="AI5" s="22"/>
      <c r="AJ5" s="22"/>
      <c r="AK5" s="6"/>
      <c r="AM5" s="22"/>
      <c r="AN5" s="22"/>
      <c r="AO5" s="22"/>
      <c r="AP5" s="22"/>
      <c r="AQ5" s="6"/>
      <c r="AS5" s="22"/>
      <c r="AT5" s="22"/>
      <c r="AU5" s="22"/>
      <c r="AV5" s="22"/>
    </row>
    <row r="6" spans="1:31" s="4" customFormat="1" ht="15.75">
      <c r="A6" s="23" t="str">
        <f>"Spiel "&amp;$Z$2&amp;"-01"</f>
        <v>Spiel M-01</v>
      </c>
      <c r="B6" s="23"/>
      <c r="C6" s="23"/>
      <c r="D6" s="23"/>
      <c r="F6" s="23" t="str">
        <f>"Spiel "&amp;$Z$2&amp;"-11"</f>
        <v>Spiel M-11</v>
      </c>
      <c r="G6" s="23"/>
      <c r="H6" s="23"/>
      <c r="I6" s="23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AA6" s="23" t="str">
        <f>F6</f>
        <v>Spiel M-11</v>
      </c>
      <c r="AB6" s="23"/>
      <c r="AC6" s="23"/>
      <c r="AD6" s="23"/>
      <c r="AE6" s="5"/>
    </row>
    <row r="7" spans="1:31" s="4" customFormat="1" ht="15">
      <c r="A7" s="9"/>
      <c r="B7" s="25" t="s">
        <v>3</v>
      </c>
      <c r="C7" s="25"/>
      <c r="D7" s="25"/>
      <c r="F7" s="9" t="s">
        <v>77</v>
      </c>
      <c r="G7" s="25" t="s">
        <v>3</v>
      </c>
      <c r="H7" s="25"/>
      <c r="I7" s="25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AA7" s="10" t="s">
        <v>8</v>
      </c>
      <c r="AB7" s="10" t="s">
        <v>9</v>
      </c>
      <c r="AC7" s="10" t="s">
        <v>10</v>
      </c>
      <c r="AD7" s="10" t="s">
        <v>11</v>
      </c>
      <c r="AE7" s="5"/>
    </row>
    <row r="8" spans="1:31" s="4" customFormat="1" ht="15">
      <c r="A8" s="11"/>
      <c r="B8" s="12"/>
      <c r="C8" s="12"/>
      <c r="D8" s="12"/>
      <c r="F8" s="11" t="s">
        <v>78</v>
      </c>
      <c r="G8" s="12"/>
      <c r="H8" s="12"/>
      <c r="I8" s="12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AA8" s="13">
        <f>IF(G8&gt;G9,1,0)</f>
        <v>0</v>
      </c>
      <c r="AB8" s="13">
        <f>IF(H8&gt;H9,1,0)</f>
        <v>0</v>
      </c>
      <c r="AC8" s="13">
        <f>IF(I8&gt;I9,1,0)</f>
        <v>0</v>
      </c>
      <c r="AD8" s="13">
        <f>SUM(AA8:AC8)</f>
        <v>0</v>
      </c>
      <c r="AE8" s="5"/>
    </row>
    <row r="9" spans="1:37" s="4" customFormat="1" ht="15">
      <c r="A9" s="11"/>
      <c r="B9" s="12"/>
      <c r="C9" s="12"/>
      <c r="D9" s="12"/>
      <c r="F9" s="11" t="s">
        <v>79</v>
      </c>
      <c r="G9" s="12"/>
      <c r="H9" s="12"/>
      <c r="I9" s="12"/>
      <c r="J9" s="8"/>
      <c r="K9" s="23" t="str">
        <f>"Spiel "&amp;$Z$2&amp;"-21"</f>
        <v>Spiel M-21</v>
      </c>
      <c r="L9" s="23"/>
      <c r="M9" s="23"/>
      <c r="N9" s="23"/>
      <c r="O9" s="7"/>
      <c r="P9" s="7"/>
      <c r="Q9" s="7"/>
      <c r="R9" s="7"/>
      <c r="S9" s="7"/>
      <c r="T9" s="7"/>
      <c r="U9" s="7"/>
      <c r="V9" s="7"/>
      <c r="W9" s="7"/>
      <c r="AA9" s="13">
        <f>IF(G9&gt;G8,1,0)</f>
        <v>0</v>
      </c>
      <c r="AB9" s="13">
        <f>IF(H9&gt;H8,1,0)</f>
        <v>0</v>
      </c>
      <c r="AC9" s="13">
        <f>IF(I9&gt;I8,1,0)</f>
        <v>0</v>
      </c>
      <c r="AD9" s="13">
        <f>SUM(AA9:AC9)</f>
        <v>0</v>
      </c>
      <c r="AE9" s="5"/>
      <c r="AG9" s="23" t="str">
        <f>K9</f>
        <v>Spiel M-21</v>
      </c>
      <c r="AH9" s="23"/>
      <c r="AI9" s="23"/>
      <c r="AJ9" s="23"/>
      <c r="AK9" s="5"/>
    </row>
    <row r="10" spans="1:37" s="4" customFormat="1" ht="15">
      <c r="A10" s="14"/>
      <c r="B10" s="6"/>
      <c r="C10" s="6"/>
      <c r="D10" s="6"/>
      <c r="F10" s="14"/>
      <c r="G10" s="6"/>
      <c r="H10" s="6"/>
      <c r="I10" s="6"/>
      <c r="J10" s="8"/>
      <c r="K10" s="9" t="s">
        <v>80</v>
      </c>
      <c r="L10" s="25" t="s">
        <v>3</v>
      </c>
      <c r="M10" s="25"/>
      <c r="N10" s="25"/>
      <c r="O10" s="7"/>
      <c r="P10" s="7"/>
      <c r="Q10" s="7"/>
      <c r="R10" s="7"/>
      <c r="S10" s="7"/>
      <c r="T10" s="7"/>
      <c r="U10" s="7"/>
      <c r="V10" s="7"/>
      <c r="W10" s="7"/>
      <c r="AG10" s="10" t="s">
        <v>8</v>
      </c>
      <c r="AH10" s="10" t="s">
        <v>9</v>
      </c>
      <c r="AI10" s="10" t="s">
        <v>10</v>
      </c>
      <c r="AJ10" s="10" t="s">
        <v>11</v>
      </c>
      <c r="AK10" s="5"/>
    </row>
    <row r="11" spans="1:37" s="4" customFormat="1" ht="15">
      <c r="A11" s="23" t="str">
        <f>"Spiel "&amp;$Z$2&amp;"-02"</f>
        <v>Spiel M-02</v>
      </c>
      <c r="B11" s="23"/>
      <c r="C11" s="23"/>
      <c r="D11" s="23"/>
      <c r="F11" s="23" t="str">
        <f>"Spiel "&amp;$Z$2&amp;"-12"</f>
        <v>Spiel M-12</v>
      </c>
      <c r="G11" s="23"/>
      <c r="H11" s="23"/>
      <c r="I11" s="23"/>
      <c r="J11" s="8"/>
      <c r="K11" s="15">
        <f>AF11</f>
      </c>
      <c r="L11" s="16"/>
      <c r="M11" s="16"/>
      <c r="N11" s="12"/>
      <c r="O11" s="7"/>
      <c r="P11" s="7"/>
      <c r="Q11" s="7"/>
      <c r="R11" s="7"/>
      <c r="S11" s="7"/>
      <c r="T11" s="7"/>
      <c r="U11" s="7"/>
      <c r="V11" s="7"/>
      <c r="W11" s="7"/>
      <c r="AA11" s="23" t="str">
        <f>F11</f>
        <v>Spiel M-12</v>
      </c>
      <c r="AB11" s="23"/>
      <c r="AC11" s="23"/>
      <c r="AD11" s="23"/>
      <c r="AE11" s="5"/>
      <c r="AF11" s="15">
        <f>IF(AND($AD$8=0,$AD$9=0),"",IF(OR($F$8="",$F$9="",$AD$8=$AD$9,AND($AD$8&lt;2,$AD$9&lt;2)),"Fehler in "&amp;$AA$6,IF($AD$8&gt;$AD$9,$F$8,$F$9)))</f>
      </c>
      <c r="AG11" s="13">
        <f>IF(L11&gt;L12,1,0)</f>
        <v>0</v>
      </c>
      <c r="AH11" s="13">
        <f>IF(M11&gt;M12,1,0)</f>
        <v>0</v>
      </c>
      <c r="AI11" s="13">
        <f>IF(N11&gt;N12,1,0)</f>
        <v>0</v>
      </c>
      <c r="AJ11" s="13">
        <f>SUM(AG11:AI11)</f>
        <v>0</v>
      </c>
      <c r="AK11" s="5"/>
    </row>
    <row r="12" spans="1:37" s="4" customFormat="1" ht="15">
      <c r="A12" s="9"/>
      <c r="B12" s="25" t="s">
        <v>3</v>
      </c>
      <c r="C12" s="25"/>
      <c r="D12" s="25"/>
      <c r="F12" s="9" t="s">
        <v>77</v>
      </c>
      <c r="G12" s="25" t="s">
        <v>3</v>
      </c>
      <c r="H12" s="25"/>
      <c r="I12" s="25"/>
      <c r="J12" s="8"/>
      <c r="K12" s="15">
        <f>AF12</f>
      </c>
      <c r="L12" s="16"/>
      <c r="M12" s="16"/>
      <c r="N12" s="12"/>
      <c r="O12" s="7"/>
      <c r="P12" s="7"/>
      <c r="Q12" s="7"/>
      <c r="R12" s="7"/>
      <c r="S12" s="7"/>
      <c r="T12" s="7"/>
      <c r="U12" s="7"/>
      <c r="V12" s="7"/>
      <c r="W12" s="7"/>
      <c r="AA12" s="10" t="s">
        <v>8</v>
      </c>
      <c r="AB12" s="10" t="s">
        <v>9</v>
      </c>
      <c r="AC12" s="10" t="s">
        <v>10</v>
      </c>
      <c r="AD12" s="10" t="s">
        <v>11</v>
      </c>
      <c r="AE12" s="5"/>
      <c r="AF12" s="15">
        <f>IF(AND($AD$13=0,$AD$14=0),"",IF(OR($F$13="",$F$14="",$AD$13=$AD$14,AND($AD$13&lt;2,$AD$14&lt;2)),"Fehler in "&amp;$AA$7,IF($AD$13&gt;$AD$14,$F$13,$F$14)))</f>
      </c>
      <c r="AG12" s="13">
        <f>IF(L12&gt;L11,1,0)</f>
        <v>0</v>
      </c>
      <c r="AH12" s="13">
        <f>IF(M12&gt;M11,1,0)</f>
        <v>0</v>
      </c>
      <c r="AI12" s="13">
        <f>IF(N12&gt;N11,1,0)</f>
        <v>0</v>
      </c>
      <c r="AJ12" s="13">
        <f>SUM(AG12:AI12)</f>
        <v>0</v>
      </c>
      <c r="AK12" s="5"/>
    </row>
    <row r="13" spans="1:31" s="4" customFormat="1" ht="15">
      <c r="A13" s="17"/>
      <c r="B13" s="12"/>
      <c r="C13" s="12"/>
      <c r="D13" s="12"/>
      <c r="F13" s="17" t="s">
        <v>81</v>
      </c>
      <c r="G13" s="12"/>
      <c r="H13" s="12"/>
      <c r="I13" s="12"/>
      <c r="J13" s="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AA13" s="13">
        <f>IF(G13&gt;G14,1,0)</f>
        <v>0</v>
      </c>
      <c r="AB13" s="13">
        <f>IF(H13&gt;H14,1,0)</f>
        <v>0</v>
      </c>
      <c r="AC13" s="13">
        <f>IF(I13&gt;I14,1,0)</f>
        <v>0</v>
      </c>
      <c r="AD13" s="13">
        <f>SUM(AA13:AC13)</f>
        <v>0</v>
      </c>
      <c r="AE13" s="5"/>
    </row>
    <row r="14" spans="1:43" ht="15">
      <c r="A14" s="17"/>
      <c r="B14" s="12"/>
      <c r="C14" s="12"/>
      <c r="D14" s="12"/>
      <c r="F14" s="17" t="s">
        <v>82</v>
      </c>
      <c r="G14" s="12"/>
      <c r="H14" s="12"/>
      <c r="I14" s="12"/>
      <c r="P14" s="23" t="str">
        <f>"Spiel "&amp;$Z$2&amp;"-31"</f>
        <v>Spiel M-31</v>
      </c>
      <c r="Q14" s="23"/>
      <c r="R14" s="23"/>
      <c r="S14" s="23"/>
      <c r="AA14" s="13">
        <f>IF(G14&gt;G13,1,0)</f>
        <v>0</v>
      </c>
      <c r="AB14" s="13">
        <f>IF(H14&gt;H13,1,0)</f>
        <v>0</v>
      </c>
      <c r="AC14" s="13">
        <f>IF(I14&gt;I13,1,0)</f>
        <v>0</v>
      </c>
      <c r="AD14" s="13">
        <f>SUM(AA14:AC14)</f>
        <v>0</v>
      </c>
      <c r="AE14" s="5"/>
      <c r="AM14" s="23" t="str">
        <f>P14</f>
        <v>Spiel M-31</v>
      </c>
      <c r="AN14" s="23"/>
      <c r="AO14" s="23"/>
      <c r="AP14" s="23"/>
      <c r="AQ14" s="5"/>
    </row>
    <row r="15" spans="2:43" ht="15">
      <c r="B15" s="18"/>
      <c r="C15" s="18"/>
      <c r="D15" s="18"/>
      <c r="G15" s="18"/>
      <c r="H15" s="18"/>
      <c r="I15" s="18"/>
      <c r="P15" s="9" t="s">
        <v>83</v>
      </c>
      <c r="Q15" s="25" t="s">
        <v>3</v>
      </c>
      <c r="R15" s="25"/>
      <c r="S15" s="25"/>
      <c r="AM15" s="10" t="s">
        <v>8</v>
      </c>
      <c r="AN15" s="10" t="s">
        <v>9</v>
      </c>
      <c r="AO15" s="10" t="s">
        <v>10</v>
      </c>
      <c r="AP15" s="10" t="s">
        <v>11</v>
      </c>
      <c r="AQ15" s="5"/>
    </row>
    <row r="16" spans="1:43" ht="15">
      <c r="A16" s="23" t="str">
        <f>"Spiel "&amp;$Z$2&amp;"-03"</f>
        <v>Spiel M-03</v>
      </c>
      <c r="B16" s="23"/>
      <c r="C16" s="23"/>
      <c r="D16" s="23"/>
      <c r="F16" s="23" t="str">
        <f>"Spiel "&amp;$Z$2&amp;"-13"</f>
        <v>Spiel M-13</v>
      </c>
      <c r="G16" s="23"/>
      <c r="H16" s="23"/>
      <c r="I16" s="23"/>
      <c r="P16" s="15">
        <f>AL16</f>
      </c>
      <c r="Q16" s="16"/>
      <c r="R16" s="16"/>
      <c r="S16" s="12"/>
      <c r="AA16" s="23" t="str">
        <f>F16</f>
        <v>Spiel M-13</v>
      </c>
      <c r="AB16" s="23"/>
      <c r="AC16" s="23"/>
      <c r="AD16" s="23"/>
      <c r="AE16" s="5"/>
      <c r="AL16" s="15">
        <f>IF(AND($AJ$11=0,$AJ$12=0),"",IF(OR($AF$11="",$AF$12="",$AJ$11=$AJ$12,AND($AJ$11&lt;2,$AJ$12&lt;2)),"Fehler in "&amp;$AG$9,IF($AJ$11&gt;$AJ$12,$AF$11,$AF$12)))</f>
      </c>
      <c r="AM16" s="13">
        <f>IF(Q16&gt;Q17,1,0)</f>
        <v>0</v>
      </c>
      <c r="AN16" s="13">
        <f>IF(R16&gt;R17,1,0)</f>
        <v>0</v>
      </c>
      <c r="AO16" s="13">
        <f>IF(S16&gt;S17,1,0)</f>
        <v>0</v>
      </c>
      <c r="AP16" s="13">
        <f>SUM(AM16:AO16)</f>
        <v>0</v>
      </c>
      <c r="AQ16" s="5"/>
    </row>
    <row r="17" spans="1:43" ht="15">
      <c r="A17" s="9" t="s">
        <v>77</v>
      </c>
      <c r="B17" s="25" t="s">
        <v>3</v>
      </c>
      <c r="C17" s="25"/>
      <c r="D17" s="25"/>
      <c r="F17" s="9" t="s">
        <v>65</v>
      </c>
      <c r="G17" s="25" t="s">
        <v>3</v>
      </c>
      <c r="H17" s="25"/>
      <c r="I17" s="25"/>
      <c r="P17" s="15">
        <f>AL17</f>
      </c>
      <c r="Q17" s="16"/>
      <c r="R17" s="16"/>
      <c r="S17" s="12"/>
      <c r="AA17" s="10" t="s">
        <v>8</v>
      </c>
      <c r="AB17" s="10" t="s">
        <v>9</v>
      </c>
      <c r="AC17" s="10" t="s">
        <v>10</v>
      </c>
      <c r="AD17" s="10" t="s">
        <v>11</v>
      </c>
      <c r="AE17" s="5"/>
      <c r="AL17" s="15">
        <f>IF(AND($AJ$21=0,$AJ$22=0),"",IF(OR($AF$21="",$AF$22="",$AJ$21=$AJ$22,AND($AJ$21&lt;2,$AJ$22&lt;2)),"Fehler in "&amp;$AG$19,IF($AJ$21&gt;$AJ$22,$AF$21,$AF$22)))</f>
      </c>
      <c r="AM17" s="13">
        <f>IF(Q17&gt;Q16,1,0)</f>
        <v>0</v>
      </c>
      <c r="AN17" s="13">
        <f>IF(R17&gt;R16,1,0)</f>
        <v>0</v>
      </c>
      <c r="AO17" s="13">
        <f>IF(S17&gt;S16,1,0)</f>
        <v>0</v>
      </c>
      <c r="AP17" s="13">
        <f>SUM(AM17:AO17)</f>
        <v>0</v>
      </c>
      <c r="AQ17" s="5"/>
    </row>
    <row r="18" spans="1:31" ht="15">
      <c r="A18" s="17" t="s">
        <v>84</v>
      </c>
      <c r="B18" s="12"/>
      <c r="C18" s="12"/>
      <c r="D18" s="12"/>
      <c r="F18" s="17"/>
      <c r="G18" s="12"/>
      <c r="H18" s="12"/>
      <c r="I18" s="12"/>
      <c r="AA18" s="13">
        <f>IF(G18&gt;G19,1,0)</f>
        <v>0</v>
      </c>
      <c r="AB18" s="13">
        <f>IF(H18&gt;H19,1,0)</f>
        <v>0</v>
      </c>
      <c r="AC18" s="13">
        <f>IF(I18&gt;I19,1,0)</f>
        <v>0</v>
      </c>
      <c r="AD18" s="13">
        <f>SUM(AA18:AC18)</f>
        <v>0</v>
      </c>
      <c r="AE18" s="5"/>
    </row>
    <row r="19" spans="1:37" ht="15">
      <c r="A19" s="17" t="s">
        <v>85</v>
      </c>
      <c r="B19" s="12"/>
      <c r="C19" s="12"/>
      <c r="D19" s="12"/>
      <c r="F19" s="17" t="s">
        <v>86</v>
      </c>
      <c r="G19" s="12"/>
      <c r="H19" s="12"/>
      <c r="I19" s="12"/>
      <c r="K19" s="23" t="str">
        <f>"Spiel "&amp;$Z$2&amp;"-22"</f>
        <v>Spiel M-22</v>
      </c>
      <c r="L19" s="23"/>
      <c r="M19" s="23"/>
      <c r="N19" s="23"/>
      <c r="AA19" s="13">
        <f>IF(G19&gt;G18,1,0)</f>
        <v>0</v>
      </c>
      <c r="AB19" s="13">
        <f>IF(H19&gt;H18,1,0)</f>
        <v>0</v>
      </c>
      <c r="AC19" s="13">
        <f>IF(I19&gt;I18,1,0)</f>
        <v>0</v>
      </c>
      <c r="AD19" s="13">
        <f>SUM(AA19:AC19)</f>
        <v>0</v>
      </c>
      <c r="AE19" s="5"/>
      <c r="AG19" s="23" t="str">
        <f>K19</f>
        <v>Spiel M-22</v>
      </c>
      <c r="AH19" s="23"/>
      <c r="AI19" s="23"/>
      <c r="AJ19" s="23"/>
      <c r="AK19" s="5"/>
    </row>
    <row r="20" spans="2:37" ht="15">
      <c r="B20" s="6"/>
      <c r="C20" s="6"/>
      <c r="D20" s="6"/>
      <c r="G20" s="6"/>
      <c r="H20" s="6"/>
      <c r="I20" s="6"/>
      <c r="K20" s="9" t="s">
        <v>80</v>
      </c>
      <c r="L20" s="25" t="s">
        <v>3</v>
      </c>
      <c r="M20" s="25"/>
      <c r="N20" s="25"/>
      <c r="AG20" s="10" t="s">
        <v>8</v>
      </c>
      <c r="AH20" s="10" t="s">
        <v>9</v>
      </c>
      <c r="AI20" s="10" t="s">
        <v>10</v>
      </c>
      <c r="AJ20" s="10" t="s">
        <v>11</v>
      </c>
      <c r="AK20" s="5"/>
    </row>
    <row r="21" spans="1:37" ht="15">
      <c r="A21" s="23" t="str">
        <f>"Spiel "&amp;$Z$2&amp;"-04"</f>
        <v>Spiel M-04</v>
      </c>
      <c r="B21" s="23"/>
      <c r="C21" s="23"/>
      <c r="D21" s="23"/>
      <c r="F21" s="23" t="str">
        <f>"Spiel "&amp;$Z$2&amp;"-14"</f>
        <v>Spiel M-14</v>
      </c>
      <c r="G21" s="23"/>
      <c r="H21" s="23"/>
      <c r="I21" s="23"/>
      <c r="K21" s="15">
        <f>AF21</f>
      </c>
      <c r="L21" s="16"/>
      <c r="M21" s="16"/>
      <c r="N21" s="12"/>
      <c r="AA21" s="23" t="str">
        <f>F21</f>
        <v>Spiel M-14</v>
      </c>
      <c r="AB21" s="23"/>
      <c r="AC21" s="23"/>
      <c r="AD21" s="23"/>
      <c r="AE21" s="5"/>
      <c r="AF21" s="15">
        <f>IF(AND($AD$18=0,$AD$19=0),"",IF(OR($F$18="",$F$19="",$AD$18=$AD$19,AND($AD$18&lt;2,$AD$19&lt;2)),"Fehler in "&amp;$AA$16,IF($AD$18&gt;$AD$19,$F$18,$F$19)))</f>
      </c>
      <c r="AG21" s="13">
        <f>IF(L21&gt;L22,1,0)</f>
        <v>0</v>
      </c>
      <c r="AH21" s="13">
        <f>IF(M21&gt;M22,1,0)</f>
        <v>0</v>
      </c>
      <c r="AI21" s="13">
        <f>IF(N21&gt;N22,1,0)</f>
        <v>0</v>
      </c>
      <c r="AJ21" s="13">
        <f>SUM(AG21:AI21)</f>
        <v>0</v>
      </c>
      <c r="AK21" s="5"/>
    </row>
    <row r="22" spans="1:37" ht="15">
      <c r="A22" s="9"/>
      <c r="B22" s="25" t="s">
        <v>3</v>
      </c>
      <c r="C22" s="25"/>
      <c r="D22" s="25"/>
      <c r="F22" s="9" t="s">
        <v>36</v>
      </c>
      <c r="G22" s="25" t="s">
        <v>3</v>
      </c>
      <c r="H22" s="25"/>
      <c r="I22" s="25"/>
      <c r="K22" s="15">
        <f>AF22</f>
      </c>
      <c r="L22" s="16"/>
      <c r="M22" s="16"/>
      <c r="N22" s="12"/>
      <c r="AA22" s="10" t="s">
        <v>8</v>
      </c>
      <c r="AB22" s="10" t="s">
        <v>9</v>
      </c>
      <c r="AC22" s="10" t="s">
        <v>10</v>
      </c>
      <c r="AD22" s="10" t="s">
        <v>11</v>
      </c>
      <c r="AE22" s="5"/>
      <c r="AF22" s="15">
        <f>IF(AND($AD$23=0,$AD$24=0),"",IF(OR($F$23="",$F$24="",$AD$23=$AD$24,AND($AD$23&lt;2,$AD$24&lt;2)),"Fehler in "&amp;$AA$17,IF($AD$23&gt;$AD$24,$F$23,$F$24)))</f>
      </c>
      <c r="AG22" s="13">
        <f>IF(L22&gt;L21,1,0)</f>
        <v>0</v>
      </c>
      <c r="AH22" s="13">
        <f>IF(M22&gt;M21,1,0)</f>
        <v>0</v>
      </c>
      <c r="AI22" s="13">
        <f>IF(N22&gt;N21,1,0)</f>
        <v>0</v>
      </c>
      <c r="AJ22" s="13">
        <f>SUM(AG22:AI22)</f>
        <v>0</v>
      </c>
      <c r="AK22" s="5"/>
    </row>
    <row r="23" spans="1:31" ht="15">
      <c r="A23" s="17"/>
      <c r="B23" s="12"/>
      <c r="C23" s="12"/>
      <c r="D23" s="12"/>
      <c r="F23" s="17" t="s">
        <v>87</v>
      </c>
      <c r="G23" s="12"/>
      <c r="H23" s="12"/>
      <c r="I23" s="12"/>
      <c r="AA23" s="13">
        <f>IF(G23&gt;G24,1,0)</f>
        <v>0</v>
      </c>
      <c r="AB23" s="13">
        <f>IF(H23&gt;H24,1,0)</f>
        <v>0</v>
      </c>
      <c r="AC23" s="13">
        <f>IF(I23&gt;I24,1,0)</f>
        <v>0</v>
      </c>
      <c r="AD23" s="13">
        <f>SUM(AA23:AC23)</f>
        <v>0</v>
      </c>
      <c r="AE23" s="5"/>
    </row>
    <row r="24" spans="1:48" ht="15">
      <c r="A24" s="11"/>
      <c r="B24" s="12"/>
      <c r="C24" s="12"/>
      <c r="D24" s="12"/>
      <c r="F24" s="11" t="s">
        <v>88</v>
      </c>
      <c r="G24" s="12"/>
      <c r="H24" s="12"/>
      <c r="I24" s="12"/>
      <c r="T24" s="23" t="str">
        <f>"Spiel "&amp;$Z$2&amp;"-41"</f>
        <v>Spiel M-41</v>
      </c>
      <c r="U24" s="23"/>
      <c r="V24" s="23"/>
      <c r="W24" s="23"/>
      <c r="AA24" s="13">
        <f>IF(G24&gt;G23,1,0)</f>
        <v>0</v>
      </c>
      <c r="AB24" s="13">
        <f>IF(H24&gt;H23,1,0)</f>
        <v>0</v>
      </c>
      <c r="AC24" s="13">
        <f>IF(I24&gt;I23,1,0)</f>
        <v>0</v>
      </c>
      <c r="AD24" s="13">
        <f>SUM(AA24:AC24)</f>
        <v>0</v>
      </c>
      <c r="AE24" s="5"/>
      <c r="AS24" s="23" t="str">
        <f>T24</f>
        <v>Spiel M-41</v>
      </c>
      <c r="AT24" s="23"/>
      <c r="AU24" s="23"/>
      <c r="AV24" s="23"/>
    </row>
    <row r="25" spans="2:48" ht="15">
      <c r="B25" s="18"/>
      <c r="C25" s="18"/>
      <c r="D25" s="18"/>
      <c r="G25" s="18"/>
      <c r="H25" s="18"/>
      <c r="I25" s="18"/>
      <c r="T25" s="9" t="s">
        <v>64</v>
      </c>
      <c r="U25" s="25" t="s">
        <v>3</v>
      </c>
      <c r="V25" s="25"/>
      <c r="W25" s="25"/>
      <c r="AS25" s="10" t="s">
        <v>8</v>
      </c>
      <c r="AT25" s="10" t="s">
        <v>9</v>
      </c>
      <c r="AU25" s="10" t="s">
        <v>10</v>
      </c>
      <c r="AV25" s="10" t="s">
        <v>11</v>
      </c>
    </row>
    <row r="26" spans="1:48" ht="15">
      <c r="A26" s="23" t="str">
        <f>"Spiel "&amp;$Z$2&amp;"-05"</f>
        <v>Spiel M-05</v>
      </c>
      <c r="B26" s="23"/>
      <c r="C26" s="23"/>
      <c r="D26" s="23"/>
      <c r="F26" s="23" t="str">
        <f>"Spiel "&amp;$Z$2&amp;"-15"</f>
        <v>Spiel M-15</v>
      </c>
      <c r="G26" s="23"/>
      <c r="H26" s="23"/>
      <c r="I26" s="23"/>
      <c r="T26" s="15">
        <f>AR26</f>
      </c>
      <c r="U26" s="16"/>
      <c r="V26" s="16"/>
      <c r="W26" s="12"/>
      <c r="AA26" s="23" t="str">
        <f>F26</f>
        <v>Spiel M-15</v>
      </c>
      <c r="AB26" s="23"/>
      <c r="AC26" s="23"/>
      <c r="AD26" s="23"/>
      <c r="AE26" s="5"/>
      <c r="AR26" s="15">
        <f>IF(AND($AP$16=0,$AP$17=0),"",IF(OR($AL$16="",$AL$17="",$AP$16=$AP$17,AND($AP$16&lt;2,$AP$17&lt;2)),"Fehler in "&amp;$AM$14,IF($AP$16&gt;$AP$17,$AL$16,$AL$17)))</f>
      </c>
      <c r="AS26" s="13">
        <f>IF(U26&gt;U27,1,0)</f>
        <v>0</v>
      </c>
      <c r="AT26" s="13">
        <f>IF(V26&gt;V27,1,0)</f>
        <v>0</v>
      </c>
      <c r="AU26" s="13">
        <f>IF(W26&gt;W27,1,0)</f>
        <v>0</v>
      </c>
      <c r="AV26" s="13">
        <f>SUM(AS26:AU26)</f>
        <v>0</v>
      </c>
    </row>
    <row r="27" spans="1:48" ht="15">
      <c r="A27" s="9"/>
      <c r="B27" s="25" t="s">
        <v>3</v>
      </c>
      <c r="C27" s="25"/>
      <c r="D27" s="25"/>
      <c r="F27" s="9" t="s">
        <v>89</v>
      </c>
      <c r="G27" s="25" t="s">
        <v>3</v>
      </c>
      <c r="H27" s="25"/>
      <c r="I27" s="25"/>
      <c r="T27" s="15">
        <f>AR27</f>
      </c>
      <c r="U27" s="16"/>
      <c r="V27" s="16"/>
      <c r="W27" s="12"/>
      <c r="AA27" s="10" t="s">
        <v>8</v>
      </c>
      <c r="AB27" s="10" t="s">
        <v>9</v>
      </c>
      <c r="AC27" s="10" t="s">
        <v>10</v>
      </c>
      <c r="AD27" s="10" t="s">
        <v>11</v>
      </c>
      <c r="AE27" s="5"/>
      <c r="AR27" s="15">
        <f>IF(AND($AP$36=0,$AP$37=0),"",IF(OR($AL$36="",$AL$37="",$AP$36=$AP$37,AND($AP$36&lt;2,$AP$37&lt;2)),"Fehler in "&amp;$AM$34,IF($AP$36&gt;$AP$37,$AL$36,$AL$37)))</f>
      </c>
      <c r="AS27" s="13">
        <f>IF(U27&gt;U26,1,0)</f>
        <v>0</v>
      </c>
      <c r="AT27" s="13">
        <f>IF(V27&gt;V26,1,0)</f>
        <v>0</v>
      </c>
      <c r="AU27" s="13">
        <f>IF(W27&gt;W26,1,0)</f>
        <v>0</v>
      </c>
      <c r="AV27" s="13">
        <f>SUM(AS27:AU27)</f>
        <v>0</v>
      </c>
    </row>
    <row r="28" spans="1:48" ht="15">
      <c r="A28" s="11"/>
      <c r="B28" s="12"/>
      <c r="C28" s="12"/>
      <c r="D28" s="12"/>
      <c r="F28" s="11" t="s">
        <v>90</v>
      </c>
      <c r="G28" s="12"/>
      <c r="H28" s="12"/>
      <c r="I28" s="12"/>
      <c r="W28" s="14"/>
      <c r="AA28" s="13">
        <f>IF(G28&gt;G29,1,0)</f>
        <v>0</v>
      </c>
      <c r="AB28" s="13">
        <f>IF(H28&gt;H29,1,0)</f>
        <v>0</v>
      </c>
      <c r="AC28" s="13">
        <f>IF(I28&gt;I29,1,0)</f>
        <v>0</v>
      </c>
      <c r="AD28" s="13">
        <f>SUM(AA28:AC28)</f>
        <v>0</v>
      </c>
      <c r="AE28" s="5"/>
      <c r="AS28" s="24">
        <f>IF(AND($AV$26=0,$AV$27=0),"",IF(OR($AR$26="",$AR$27="",$AV$26=$AV$27,AND($AV$26&lt;2,$AV$27&lt;2)),"Fehler in "&amp;$AS$24,IF($AV$26&gt;$AV$27,$AR$26,$AR$27)))</f>
      </c>
      <c r="AT28" s="24"/>
      <c r="AU28" s="24"/>
      <c r="AV28" s="24"/>
    </row>
    <row r="29" spans="1:37" ht="15">
      <c r="A29" s="17"/>
      <c r="B29" s="12"/>
      <c r="C29" s="12"/>
      <c r="D29" s="12"/>
      <c r="F29" s="17" t="s">
        <v>91</v>
      </c>
      <c r="G29" s="12"/>
      <c r="H29" s="12"/>
      <c r="I29" s="12"/>
      <c r="K29" s="23" t="str">
        <f>"Spiel "&amp;$Z$2&amp;"-23"</f>
        <v>Spiel M-23</v>
      </c>
      <c r="L29" s="23"/>
      <c r="M29" s="23"/>
      <c r="N29" s="23"/>
      <c r="T29" s="23" t="s">
        <v>4</v>
      </c>
      <c r="U29" s="23"/>
      <c r="V29" s="23"/>
      <c r="W29" s="23"/>
      <c r="AA29" s="13">
        <f>IF(G29&gt;G28,1,0)</f>
        <v>0</v>
      </c>
      <c r="AB29" s="13">
        <f>IF(H29&gt;H28,1,0)</f>
        <v>0</v>
      </c>
      <c r="AC29" s="13">
        <f>IF(I29&gt;I28,1,0)</f>
        <v>0</v>
      </c>
      <c r="AD29" s="13">
        <f>SUM(AA29:AC29)</f>
        <v>0</v>
      </c>
      <c r="AE29" s="5"/>
      <c r="AG29" s="23" t="str">
        <f>K29</f>
        <v>Spiel M-23</v>
      </c>
      <c r="AH29" s="23"/>
      <c r="AI29" s="23"/>
      <c r="AJ29" s="23"/>
      <c r="AK29" s="5"/>
    </row>
    <row r="30" spans="2:37" ht="15">
      <c r="B30" s="6"/>
      <c r="C30" s="6"/>
      <c r="D30" s="6"/>
      <c r="G30" s="6"/>
      <c r="H30" s="6"/>
      <c r="I30" s="6"/>
      <c r="K30" s="9" t="s">
        <v>55</v>
      </c>
      <c r="L30" s="25" t="s">
        <v>3</v>
      </c>
      <c r="M30" s="25"/>
      <c r="N30" s="25"/>
      <c r="T30" s="24">
        <f>AS28</f>
      </c>
      <c r="U30" s="24"/>
      <c r="V30" s="24"/>
      <c r="W30" s="24"/>
      <c r="AG30" s="10" t="s">
        <v>8</v>
      </c>
      <c r="AH30" s="10" t="s">
        <v>9</v>
      </c>
      <c r="AI30" s="10" t="s">
        <v>10</v>
      </c>
      <c r="AJ30" s="10" t="s">
        <v>11</v>
      </c>
      <c r="AK30" s="5"/>
    </row>
    <row r="31" spans="1:37" ht="15">
      <c r="A31" s="23" t="str">
        <f>"Spiel "&amp;$Z$2&amp;"-06"</f>
        <v>Spiel M-06</v>
      </c>
      <c r="B31" s="23"/>
      <c r="C31" s="23"/>
      <c r="D31" s="23"/>
      <c r="F31" s="23" t="str">
        <f>"Spiel "&amp;$Z$2&amp;"-16"</f>
        <v>Spiel M-16</v>
      </c>
      <c r="G31" s="23"/>
      <c r="H31" s="23"/>
      <c r="I31" s="23"/>
      <c r="K31" s="17" t="s">
        <v>91</v>
      </c>
      <c r="L31" s="16"/>
      <c r="M31" s="16"/>
      <c r="N31" s="12"/>
      <c r="T31" s="26"/>
      <c r="U31" s="26"/>
      <c r="V31" s="26"/>
      <c r="W31" s="26"/>
      <c r="AA31" s="23" t="str">
        <f>F31</f>
        <v>Spiel M-16</v>
      </c>
      <c r="AB31" s="23"/>
      <c r="AC31" s="23"/>
      <c r="AD31" s="23"/>
      <c r="AE31" s="5"/>
      <c r="AF31" s="15">
        <f>IF(AND($AD$28=0,$AD$29=0),"",IF(OR($F$28="",$F$29="",$AD$28=$AD$29,AND($AD$28&lt;2,$AD$29&lt;2)),"Fehler in "&amp;$AA$26,IF($AD$28&gt;$AD$29,$F$28,$F$29)))</f>
      </c>
      <c r="AG31" s="13">
        <f>IF(L31&gt;L32,1,0)</f>
        <v>0</v>
      </c>
      <c r="AH31" s="13">
        <f>IF(M31&gt;M32,1,0)</f>
        <v>0</v>
      </c>
      <c r="AI31" s="13">
        <f>IF(N31&gt;N32,1,0)</f>
        <v>0</v>
      </c>
      <c r="AJ31" s="13">
        <f>SUM(AG31:AI31)</f>
        <v>0</v>
      </c>
      <c r="AK31" s="5"/>
    </row>
    <row r="32" spans="1:37" ht="15">
      <c r="A32" s="9"/>
      <c r="B32" s="25" t="s">
        <v>3</v>
      </c>
      <c r="C32" s="25"/>
      <c r="D32" s="25"/>
      <c r="F32" s="9" t="s">
        <v>69</v>
      </c>
      <c r="G32" s="25" t="s">
        <v>3</v>
      </c>
      <c r="H32" s="25"/>
      <c r="I32" s="25"/>
      <c r="K32" s="17" t="s">
        <v>92</v>
      </c>
      <c r="L32" s="16"/>
      <c r="M32" s="16"/>
      <c r="N32" s="12"/>
      <c r="T32" s="19"/>
      <c r="U32" s="27"/>
      <c r="V32" s="27"/>
      <c r="W32" s="27"/>
      <c r="AA32" s="10" t="s">
        <v>8</v>
      </c>
      <c r="AB32" s="10" t="s">
        <v>9</v>
      </c>
      <c r="AC32" s="10" t="s">
        <v>10</v>
      </c>
      <c r="AD32" s="10" t="s">
        <v>11</v>
      </c>
      <c r="AE32" s="5"/>
      <c r="AF32" s="15">
        <f>IF(AND(AD33=0,AD34=0),"",IF(OR(F33="",F34="",AD33=AD34,AND(AD33&lt;2,AD34&lt;2)),"Fehler in "&amp;AA27,IF(AD33&gt;AD34,F33,F34)))</f>
      </c>
      <c r="AG32" s="13">
        <f>IF(L32&gt;L31,1,0)</f>
        <v>0</v>
      </c>
      <c r="AH32" s="13">
        <f>IF(M32&gt;M31,1,0)</f>
        <v>0</v>
      </c>
      <c r="AI32" s="13">
        <f>IF(N32&gt;N31,1,0)</f>
        <v>0</v>
      </c>
      <c r="AJ32" s="13">
        <f>SUM(AG32:AI32)</f>
        <v>0</v>
      </c>
      <c r="AK32" s="5"/>
    </row>
    <row r="33" spans="1:31" ht="15">
      <c r="A33" s="17"/>
      <c r="B33" s="12"/>
      <c r="C33" s="12"/>
      <c r="D33" s="12"/>
      <c r="F33" s="17" t="s">
        <v>92</v>
      </c>
      <c r="G33" s="12"/>
      <c r="H33" s="12"/>
      <c r="I33" s="12"/>
      <c r="T33" s="20"/>
      <c r="U33" s="20"/>
      <c r="V33" s="20"/>
      <c r="W33" s="21"/>
      <c r="AA33" s="13">
        <f>IF(G33&gt;G34,1,0)</f>
        <v>0</v>
      </c>
      <c r="AB33" s="13">
        <f>IF(H33&gt;H34,1,0)</f>
        <v>0</v>
      </c>
      <c r="AC33" s="13">
        <f>IF(I33&gt;I34,1,0)</f>
        <v>0</v>
      </c>
      <c r="AD33" s="13">
        <f>SUM(AA33:AC33)</f>
        <v>0</v>
      </c>
      <c r="AE33" s="5"/>
    </row>
    <row r="34" spans="1:43" ht="15">
      <c r="A34" s="17"/>
      <c r="B34" s="12"/>
      <c r="C34" s="12"/>
      <c r="D34" s="12"/>
      <c r="F34" s="17" t="s">
        <v>93</v>
      </c>
      <c r="G34" s="12"/>
      <c r="H34" s="12"/>
      <c r="I34" s="12"/>
      <c r="P34" s="23" t="str">
        <f>"Spiel "&amp;$Z$2&amp;"-32"</f>
        <v>Spiel M-32</v>
      </c>
      <c r="Q34" s="23"/>
      <c r="R34" s="23"/>
      <c r="S34" s="23"/>
      <c r="T34" s="20"/>
      <c r="U34" s="20"/>
      <c r="V34" s="20"/>
      <c r="W34" s="21"/>
      <c r="AA34" s="13">
        <f>IF(G34&gt;G33,1,0)</f>
        <v>0</v>
      </c>
      <c r="AB34" s="13">
        <f>IF(H34&gt;H33,1,0)</f>
        <v>0</v>
      </c>
      <c r="AC34" s="13">
        <f>IF(I34&gt;I33,1,0)</f>
        <v>0</v>
      </c>
      <c r="AD34" s="13">
        <f>SUM(AA34:AC34)</f>
        <v>0</v>
      </c>
      <c r="AE34" s="5"/>
      <c r="AM34" s="23" t="str">
        <f>P34</f>
        <v>Spiel M-32</v>
      </c>
      <c r="AN34" s="23"/>
      <c r="AO34" s="23"/>
      <c r="AP34" s="23"/>
      <c r="AQ34" s="5"/>
    </row>
    <row r="35" spans="2:43" ht="15">
      <c r="B35" s="18"/>
      <c r="C35" s="18"/>
      <c r="D35" s="18"/>
      <c r="G35" s="18"/>
      <c r="H35" s="18"/>
      <c r="I35" s="18"/>
      <c r="P35" s="9" t="s">
        <v>83</v>
      </c>
      <c r="Q35" s="25" t="s">
        <v>3</v>
      </c>
      <c r="R35" s="25"/>
      <c r="S35" s="25"/>
      <c r="T35" s="20"/>
      <c r="U35" s="20"/>
      <c r="V35" s="20"/>
      <c r="W35" s="8"/>
      <c r="AM35" s="10" t="s">
        <v>8</v>
      </c>
      <c r="AN35" s="10" t="s">
        <v>9</v>
      </c>
      <c r="AO35" s="10" t="s">
        <v>10</v>
      </c>
      <c r="AP35" s="10" t="s">
        <v>11</v>
      </c>
      <c r="AQ35" s="5"/>
    </row>
    <row r="36" spans="1:43" ht="15">
      <c r="A36" s="23" t="str">
        <f>"Spiel "&amp;$Z$2&amp;"-07"</f>
        <v>Spiel M-07</v>
      </c>
      <c r="B36" s="23"/>
      <c r="C36" s="23"/>
      <c r="D36" s="23"/>
      <c r="F36" s="23" t="str">
        <f>"Spiel "&amp;$Z$2&amp;"-17"</f>
        <v>Spiel M-17</v>
      </c>
      <c r="G36" s="23"/>
      <c r="H36" s="23"/>
      <c r="I36" s="23"/>
      <c r="P36" s="15">
        <f>AL36</f>
      </c>
      <c r="Q36" s="16"/>
      <c r="R36" s="16"/>
      <c r="S36" s="12"/>
      <c r="AA36" s="23" t="str">
        <f>F36</f>
        <v>Spiel M-17</v>
      </c>
      <c r="AB36" s="23"/>
      <c r="AC36" s="23"/>
      <c r="AD36" s="23"/>
      <c r="AE36" s="5"/>
      <c r="AL36" s="15">
        <f>IF(AND($AJ$31=0,$AJ$32=0),"",IF(OR($AF$31="",$AF$32="",$AJ$31=$AJ$32,AND($AJ$31&lt;2,$AJ$32&lt;2)),"Fehler in "&amp;$AG$29,IF($AJ$31&gt;$AJ$32,$AF$31,$AF$32)))</f>
      </c>
      <c r="AM36" s="13">
        <f>IF(Q36&gt;Q37,1,0)</f>
        <v>0</v>
      </c>
      <c r="AN36" s="13">
        <f>IF(R36&gt;R37,1,0)</f>
        <v>0</v>
      </c>
      <c r="AO36" s="13">
        <f>IF(S36&gt;S37,1,0)</f>
        <v>0</v>
      </c>
      <c r="AP36" s="13">
        <f>SUM(AM36:AO36)</f>
        <v>0</v>
      </c>
      <c r="AQ36" s="5"/>
    </row>
    <row r="37" spans="1:43" ht="15">
      <c r="A37" s="9" t="s">
        <v>89</v>
      </c>
      <c r="B37" s="25" t="s">
        <v>3</v>
      </c>
      <c r="C37" s="25"/>
      <c r="D37" s="25"/>
      <c r="F37" s="9" t="s">
        <v>56</v>
      </c>
      <c r="G37" s="25" t="s">
        <v>3</v>
      </c>
      <c r="H37" s="25"/>
      <c r="I37" s="25"/>
      <c r="P37" s="15">
        <f>AL37</f>
      </c>
      <c r="Q37" s="16"/>
      <c r="R37" s="16"/>
      <c r="S37" s="12"/>
      <c r="AA37" s="10" t="s">
        <v>8</v>
      </c>
      <c r="AB37" s="10" t="s">
        <v>9</v>
      </c>
      <c r="AC37" s="10" t="s">
        <v>10</v>
      </c>
      <c r="AD37" s="10" t="s">
        <v>11</v>
      </c>
      <c r="AE37" s="5"/>
      <c r="AL37" s="15">
        <f>IF(AND($AJ$41=0,$AJ$42=0),"",IF(OR($AF$41="",$AF$42="",$AJ$41=$AJ$42,AND($AJ$41&lt;2,$AJ$42&lt;2)),"Fehler in "&amp;$AG$39,IF($AJ$41&gt;$AJ$42,$AF$41,$AF$42)))</f>
      </c>
      <c r="AM37" s="13">
        <f>IF(Q37&gt;Q36,1,0)</f>
        <v>0</v>
      </c>
      <c r="AN37" s="13">
        <f>IF(R37&gt;R36,1,0)</f>
        <v>0</v>
      </c>
      <c r="AO37" s="13">
        <f>IF(S37&gt;S36,1,0)</f>
        <v>0</v>
      </c>
      <c r="AP37" s="13">
        <f>SUM(AM37:AO37)</f>
        <v>0</v>
      </c>
      <c r="AQ37" s="5"/>
    </row>
    <row r="38" spans="1:31" ht="15">
      <c r="A38" s="17" t="s">
        <v>94</v>
      </c>
      <c r="B38" s="12"/>
      <c r="C38" s="12"/>
      <c r="D38" s="12"/>
      <c r="F38" s="17" t="s">
        <v>95</v>
      </c>
      <c r="G38" s="12"/>
      <c r="H38" s="12"/>
      <c r="I38" s="12"/>
      <c r="AA38" s="13">
        <f>IF(G38&gt;G39,1,0)</f>
        <v>0</v>
      </c>
      <c r="AB38" s="13">
        <f>IF(H38&gt;H39,1,0)</f>
        <v>0</v>
      </c>
      <c r="AC38" s="13">
        <f>IF(I38&gt;I39,1,0)</f>
        <v>0</v>
      </c>
      <c r="AD38" s="13">
        <f>SUM(AA38:AC38)</f>
        <v>0</v>
      </c>
      <c r="AE38" s="5"/>
    </row>
    <row r="39" spans="1:37" ht="15">
      <c r="A39" s="17" t="s">
        <v>95</v>
      </c>
      <c r="B39" s="12"/>
      <c r="C39" s="12"/>
      <c r="D39" s="12"/>
      <c r="F39" s="17" t="s">
        <v>96</v>
      </c>
      <c r="G39" s="12"/>
      <c r="H39" s="12"/>
      <c r="I39" s="12"/>
      <c r="K39" s="23" t="str">
        <f>"Spiel "&amp;$Z$2&amp;"-24"</f>
        <v>Spiel M-24</v>
      </c>
      <c r="L39" s="23"/>
      <c r="M39" s="23"/>
      <c r="N39" s="23"/>
      <c r="AA39" s="13">
        <f>IF(G39&gt;G38,1,0)</f>
        <v>0</v>
      </c>
      <c r="AB39" s="13">
        <f>IF(H39&gt;H38,1,0)</f>
        <v>0</v>
      </c>
      <c r="AC39" s="13">
        <f>IF(I39&gt;I38,1,0)</f>
        <v>0</v>
      </c>
      <c r="AD39" s="13">
        <f>SUM(AA39:AC39)</f>
        <v>0</v>
      </c>
      <c r="AE39" s="5"/>
      <c r="AG39" s="23" t="str">
        <f>K39</f>
        <v>Spiel M-24</v>
      </c>
      <c r="AH39" s="23"/>
      <c r="AI39" s="23"/>
      <c r="AJ39" s="23"/>
      <c r="AK39" s="5"/>
    </row>
    <row r="40" spans="2:37" ht="15.75">
      <c r="B40" s="6"/>
      <c r="C40" s="6"/>
      <c r="D40" s="6"/>
      <c r="G40" s="6"/>
      <c r="H40" s="6"/>
      <c r="I40" s="6"/>
      <c r="K40" s="9" t="s">
        <v>80</v>
      </c>
      <c r="L40" s="25" t="s">
        <v>3</v>
      </c>
      <c r="M40" s="25"/>
      <c r="N40" s="25"/>
      <c r="AG40" s="10" t="s">
        <v>8</v>
      </c>
      <c r="AH40" s="10" t="s">
        <v>9</v>
      </c>
      <c r="AI40" s="10" t="s">
        <v>10</v>
      </c>
      <c r="AJ40" s="10" t="s">
        <v>11</v>
      </c>
      <c r="AK40" s="5"/>
    </row>
    <row r="41" spans="1:37" ht="15.75">
      <c r="A41" s="23" t="str">
        <f>"Spiel "&amp;$Z$2&amp;"-08"</f>
        <v>Spiel M-08</v>
      </c>
      <c r="B41" s="23"/>
      <c r="C41" s="23"/>
      <c r="D41" s="23"/>
      <c r="F41" s="23" t="str">
        <f>"Spiel "&amp;$Z$2&amp;"-18"</f>
        <v>Spiel M-18</v>
      </c>
      <c r="G41" s="23"/>
      <c r="H41" s="23"/>
      <c r="I41" s="23"/>
      <c r="K41" s="15">
        <f>AF41</f>
      </c>
      <c r="L41" s="16"/>
      <c r="M41" s="16"/>
      <c r="N41" s="12"/>
      <c r="AA41" s="23" t="str">
        <f>F41</f>
        <v>Spiel M-18</v>
      </c>
      <c r="AB41" s="23"/>
      <c r="AC41" s="23"/>
      <c r="AD41" s="23"/>
      <c r="AE41" s="5"/>
      <c r="AF41" s="15">
        <f>IF(AND($AD$38=0,$AD$39=0),"",IF(OR($F$38="",$F$39="",$AD$38=$AD$39,AND($AD$38&lt;2,$AD$39&lt;2)),"Fehler in "&amp;$AA$36,IF($AD$38&gt;$AD$39,$F$38,$F$39)))</f>
      </c>
      <c r="AG41" s="13">
        <f>IF(L41&gt;L42,1,0)</f>
        <v>0</v>
      </c>
      <c r="AH41" s="13">
        <f>IF(M41&gt;M42,1,0)</f>
        <v>0</v>
      </c>
      <c r="AI41" s="13">
        <f>IF(N41&gt;N42,1,0)</f>
        <v>0</v>
      </c>
      <c r="AJ41" s="13">
        <f>SUM(AG41:AI41)</f>
        <v>0</v>
      </c>
      <c r="AK41" s="5"/>
    </row>
    <row r="42" spans="1:37" ht="15.75">
      <c r="A42" s="9" t="s">
        <v>97</v>
      </c>
      <c r="B42" s="25" t="s">
        <v>3</v>
      </c>
      <c r="C42" s="25"/>
      <c r="D42" s="25"/>
      <c r="F42" s="9" t="s">
        <v>59</v>
      </c>
      <c r="G42" s="25" t="s">
        <v>3</v>
      </c>
      <c r="H42" s="25"/>
      <c r="I42" s="25"/>
      <c r="K42" s="15">
        <f>AF42</f>
      </c>
      <c r="L42" s="16"/>
      <c r="M42" s="16"/>
      <c r="N42" s="12"/>
      <c r="AA42" s="10" t="s">
        <v>8</v>
      </c>
      <c r="AB42" s="10" t="s">
        <v>9</v>
      </c>
      <c r="AC42" s="10" t="s">
        <v>10</v>
      </c>
      <c r="AD42" s="10" t="s">
        <v>11</v>
      </c>
      <c r="AE42" s="5"/>
      <c r="AF42" s="15">
        <f>IF(AND($AD$43=0,$AD$44=0),"",IF(OR($F$43="",$F$44="",$AD$43=$AD$44,AND($AD$43&lt;2,$AD$44&lt;2)),"Fehler in "&amp;$AA$37,IF($AD$43&gt;$AD$44,$F$43,$F$44)))</f>
      </c>
      <c r="AG42" s="13">
        <f>IF(L42&gt;L41,1,0)</f>
        <v>0</v>
      </c>
      <c r="AH42" s="13">
        <f>IF(M42&gt;M41,1,0)</f>
        <v>0</v>
      </c>
      <c r="AI42" s="13">
        <f>IF(N42&gt;N41,1,0)</f>
        <v>0</v>
      </c>
      <c r="AJ42" s="13">
        <f>SUM(AG42:AI42)</f>
        <v>0</v>
      </c>
      <c r="AK42" s="5"/>
    </row>
    <row r="43" spans="1:31" ht="15.75">
      <c r="A43" s="17" t="s">
        <v>98</v>
      </c>
      <c r="B43" s="12"/>
      <c r="C43" s="12"/>
      <c r="D43" s="12"/>
      <c r="F43" s="11" t="s">
        <v>99</v>
      </c>
      <c r="G43" s="12"/>
      <c r="H43" s="12"/>
      <c r="I43" s="12"/>
      <c r="AA43" s="13">
        <f>IF(G43&gt;G44,1,0)</f>
        <v>0</v>
      </c>
      <c r="AB43" s="13">
        <f>IF(H43&gt;H44,1,0)</f>
        <v>0</v>
      </c>
      <c r="AC43" s="13">
        <f>IF(I43&gt;I44,1,0)</f>
        <v>0</v>
      </c>
      <c r="AD43" s="13">
        <f>SUM(AA43:AC43)</f>
        <v>0</v>
      </c>
      <c r="AE43" s="5"/>
    </row>
    <row r="44" spans="1:31" ht="15.75">
      <c r="A44" s="11" t="s">
        <v>99</v>
      </c>
      <c r="B44" s="12"/>
      <c r="C44" s="12"/>
      <c r="D44" s="12"/>
      <c r="F44" s="11" t="s">
        <v>100</v>
      </c>
      <c r="G44" s="12"/>
      <c r="H44" s="12"/>
      <c r="I44" s="12"/>
      <c r="AA44" s="13">
        <f>IF(G44&gt;G43,1,0)</f>
        <v>0</v>
      </c>
      <c r="AB44" s="13">
        <f>IF(H44&gt;H43,1,0)</f>
        <v>0</v>
      </c>
      <c r="AC44" s="13">
        <f>IF(I44&gt;I43,1,0)</f>
        <v>0</v>
      </c>
      <c r="AD44" s="13">
        <f>SUM(AA44:AC44)</f>
        <v>0</v>
      </c>
      <c r="AE44" s="5"/>
    </row>
  </sheetData>
  <mergeCells count="80">
    <mergeCell ref="B42:D42"/>
    <mergeCell ref="G42:I42"/>
    <mergeCell ref="A2:W2"/>
    <mergeCell ref="L40:N40"/>
    <mergeCell ref="A41:D41"/>
    <mergeCell ref="F41:I41"/>
    <mergeCell ref="AA41:AD41"/>
    <mergeCell ref="B37:D37"/>
    <mergeCell ref="G37:I37"/>
    <mergeCell ref="K39:N39"/>
    <mergeCell ref="AG39:AJ39"/>
    <mergeCell ref="P34:S34"/>
    <mergeCell ref="AM34:AP34"/>
    <mergeCell ref="Q35:S35"/>
    <mergeCell ref="A36:D36"/>
    <mergeCell ref="F36:I36"/>
    <mergeCell ref="AA36:AD36"/>
    <mergeCell ref="AA31:AD31"/>
    <mergeCell ref="B32:D32"/>
    <mergeCell ref="G32:I32"/>
    <mergeCell ref="U32:W32"/>
    <mergeCell ref="L30:N30"/>
    <mergeCell ref="T30:W30"/>
    <mergeCell ref="A31:D31"/>
    <mergeCell ref="F31:I31"/>
    <mergeCell ref="T31:W31"/>
    <mergeCell ref="B27:D27"/>
    <mergeCell ref="G27:I27"/>
    <mergeCell ref="AS28:AV28"/>
    <mergeCell ref="K29:N29"/>
    <mergeCell ref="T29:W29"/>
    <mergeCell ref="AG29:AJ29"/>
    <mergeCell ref="U25:W25"/>
    <mergeCell ref="A26:D26"/>
    <mergeCell ref="F26:I26"/>
    <mergeCell ref="AA26:AD26"/>
    <mergeCell ref="B22:D22"/>
    <mergeCell ref="G22:I22"/>
    <mergeCell ref="T24:W24"/>
    <mergeCell ref="AS24:AV24"/>
    <mergeCell ref="L20:N20"/>
    <mergeCell ref="A21:D21"/>
    <mergeCell ref="F21:I21"/>
    <mergeCell ref="AA21:AD21"/>
    <mergeCell ref="B17:D17"/>
    <mergeCell ref="G17:I17"/>
    <mergeCell ref="K19:N19"/>
    <mergeCell ref="AG19:AJ19"/>
    <mergeCell ref="Q15:S15"/>
    <mergeCell ref="A16:D16"/>
    <mergeCell ref="F16:I16"/>
    <mergeCell ref="AA16:AD16"/>
    <mergeCell ref="B12:D12"/>
    <mergeCell ref="G12:I12"/>
    <mergeCell ref="P14:S14"/>
    <mergeCell ref="AM14:AP14"/>
    <mergeCell ref="K9:N9"/>
    <mergeCell ref="AG9:AJ9"/>
    <mergeCell ref="L10:N10"/>
    <mergeCell ref="A11:D11"/>
    <mergeCell ref="F11:I11"/>
    <mergeCell ref="AA11:AD11"/>
    <mergeCell ref="A6:D6"/>
    <mergeCell ref="F6:I6"/>
    <mergeCell ref="AA6:AD6"/>
    <mergeCell ref="B7:D7"/>
    <mergeCell ref="G7:I7"/>
    <mergeCell ref="AS4:AV4"/>
    <mergeCell ref="AA5:AD5"/>
    <mergeCell ref="AG5:AJ5"/>
    <mergeCell ref="AM5:AP5"/>
    <mergeCell ref="AS5:AV5"/>
    <mergeCell ref="T4:W4"/>
    <mergeCell ref="AA4:AD4"/>
    <mergeCell ref="AG4:AJ4"/>
    <mergeCell ref="AM4:AP4"/>
    <mergeCell ref="A4:D4"/>
    <mergeCell ref="F4:I4"/>
    <mergeCell ref="K4:N4"/>
    <mergeCell ref="P4:S4"/>
  </mergeCells>
  <dataValidations count="1">
    <dataValidation type="textLength" operator="equal" allowBlank="1" showInputMessage="1" showErrorMessage="1" sqref="AA1:AV65536 Z3:Z65536">
      <formula1>0</formula1>
    </dataValidation>
  </dataValidations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IAV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Feuerstake</dc:creator>
  <cp:keywords/>
  <dc:description/>
  <cp:lastModifiedBy>...</cp:lastModifiedBy>
  <cp:lastPrinted>2012-07-17T16:28:26Z</cp:lastPrinted>
  <dcterms:created xsi:type="dcterms:W3CDTF">2012-05-05T10:28:05Z</dcterms:created>
  <dcterms:modified xsi:type="dcterms:W3CDTF">2012-07-17T17:15:12Z</dcterms:modified>
  <cp:category/>
  <cp:version/>
  <cp:contentType/>
  <cp:contentStatus/>
</cp:coreProperties>
</file>